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s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3620" localSheetId="0" hidden="1">Sheet1!$M$2</definedName>
    <definedName name="QB_COLUMN_64430" localSheetId="0" hidden="1">Sheet1!$O$2</definedName>
    <definedName name="QB_COLUMN_76210" localSheetId="0" hidden="1">Sheet1!$K$2</definedName>
    <definedName name="QB_DATA_0" localSheetId="0" hidden="1">Sheet1!$5:$5,Sheet1!$6:$6,Sheet1!$7:$7,Sheet1!$9:$9,Sheet1!$10:$10,Sheet1!$11:$11,Sheet1!$12:$12,Sheet1!$13:$13,Sheet1!$14:$14,Sheet1!$15:$15,Sheet1!$16:$16,Sheet1!$17:$17,Sheet1!$18:$18,Sheet1!$19:$19,Sheet1!$20:$20,Sheet1!$21:$21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Sheet1!$22:$22,Sheet1!$23:$23,Sheet1!$24:$24,Sheet1!$26:$26,Sheet1!$27:$27,Sheet1!$28:$28,Sheet1!$29:$29,Sheet1!$31:$31,Sheet1!$32:$32,Sheet1!$34:$34,Sheet1!$35:$35,Sheet1!$38:$38,Sheet1!$39:$39,Sheet1!$40:$40,Sheet1!$42:$42,Sheet1!$43:$43</definedName>
    <definedName name="QB_DATA_10" localSheetId="0" hidden="1">Sheet1!$199:$199,Sheet1!$200:$200,Sheet1!$201:$201,Sheet1!$202:$202,Sheet1!$203:$203,Sheet1!$204:$204,Sheet1!$205:$205,Sheet1!$206:$206,Sheet1!$207:$207,Sheet1!$208:$208,Sheet1!$209:$209,Sheet1!$210:$210,Sheet1!$211:$211,Sheet1!$212:$212,Sheet1!$213:$213,Sheet1!$214:$214</definedName>
    <definedName name="QB_DATA_11" localSheetId="0" hidden="1">Sheet1!$215:$215,Sheet1!$216:$216,Sheet1!$217:$217,Sheet1!$218:$218,Sheet1!$219:$219,Sheet1!$220:$220,Sheet1!$221:$221,Sheet1!$222:$222,Sheet1!$223:$223,Sheet1!$224:$224,Sheet1!$225:$225,Sheet1!$228:$228,Sheet1!$229:$229,Sheet1!$230:$230,Sheet1!$231:$231,Sheet1!$232:$232</definedName>
    <definedName name="QB_DATA_12" localSheetId="0" hidden="1">Sheet1!$233:$233,Sheet1!$234:$234,Sheet1!$236:$236,Sheet1!$237:$237,Sheet1!$238:$238,Sheet1!$243:$243,Sheet1!$244:$244,Sheet1!$245:$245</definedName>
    <definedName name="QB_DATA_2" localSheetId="0" hidden="1">Sheet1!$44:$44,Sheet1!$47:$47,Sheet1!$48:$48,Sheet1!$49:$49,Sheet1!$50:$50,Sheet1!$51:$51,Sheet1!$54:$54,Sheet1!$55:$55,Sheet1!$56:$56,Sheet1!$57:$57,Sheet1!$58:$58,Sheet1!$59:$59,Sheet1!$60:$60,Sheet1!$61:$61,Sheet1!$62:$62,Sheet1!$63:$63</definedName>
    <definedName name="QB_DATA_3" localSheetId="0" hidden="1">Sheet1!$64:$64,Sheet1!$70:$70,Sheet1!$71:$71,Sheet1!$74:$74,Sheet1!$75:$75,Sheet1!$76:$76,Sheet1!$77:$77,Sheet1!$78:$78,Sheet1!$79:$79,Sheet1!$80:$80,Sheet1!$81:$81,Sheet1!$82:$82,Sheet1!$83:$83,Sheet1!$85:$85,Sheet1!$88:$88,Sheet1!$90:$90</definedName>
    <definedName name="QB_DATA_4" localSheetId="0" hidden="1">Sheet1!$91:$91,Sheet1!$92:$92,Sheet1!$93:$93,Sheet1!$94:$94,Sheet1!$95:$95,Sheet1!$96:$96,Sheet1!$97:$97,Sheet1!$98:$98,Sheet1!$99:$99,Sheet1!$100:$100,Sheet1!$101:$101,Sheet1!$102:$102,Sheet1!$103:$103,Sheet1!$104:$104,Sheet1!$105:$105,Sheet1!$106:$106</definedName>
    <definedName name="QB_DATA_5" localSheetId="0" hidden="1">Sheet1!$107:$107,Sheet1!$108:$108,Sheet1!$109:$109,Sheet1!$110:$110,Sheet1!$111:$111,Sheet1!$112:$112,Sheet1!$113:$113,Sheet1!$114:$114,Sheet1!$115:$115,Sheet1!$116:$116,Sheet1!$117:$117,Sheet1!$120:$120,Sheet1!$123:$123,Sheet1!$124:$124,Sheet1!$125:$125,Sheet1!$126:$126</definedName>
    <definedName name="QB_DATA_6" localSheetId="0" hidden="1">Sheet1!$127:$127,Sheet1!$128:$128,Sheet1!$129:$129,Sheet1!$130:$130,Sheet1!$133:$133,Sheet1!$134:$134,Sheet1!$135:$135,Sheet1!$136:$136,Sheet1!$137:$137,Sheet1!$138:$138,Sheet1!$139:$139,Sheet1!$140:$140,Sheet1!$141:$141,Sheet1!$142:$142,Sheet1!$143:$143,Sheet1!$144:$144</definedName>
    <definedName name="QB_DATA_7" localSheetId="0" hidden="1">Sheet1!$145:$145,Sheet1!$146:$146,Sheet1!$147:$147,Sheet1!$148:$148,Sheet1!$149:$149,Sheet1!$150:$150,Sheet1!$151:$151,Sheet1!$152:$152,Sheet1!$153:$153,Sheet1!$154:$154,Sheet1!$155:$155,Sheet1!$158:$158,Sheet1!$159:$159,Sheet1!$160:$160,Sheet1!$161:$161,Sheet1!$162:$162</definedName>
    <definedName name="QB_DATA_8" localSheetId="0" hidden="1">Sheet1!$163:$163,Sheet1!$164:$164,Sheet1!$165:$165,Sheet1!$166:$166,Sheet1!$167:$167,Sheet1!$168:$168,Sheet1!$169:$169,Sheet1!$170:$170,Sheet1!$171:$171,Sheet1!$172:$172,Sheet1!$173:$173,Sheet1!$174:$174,Sheet1!$175:$175,Sheet1!$176:$176,Sheet1!$177:$177,Sheet1!$178:$178</definedName>
    <definedName name="QB_DATA_9" localSheetId="0" hidden="1">Sheet1!$179:$179,Sheet1!$180:$180,Sheet1!$181:$181,Sheet1!$184:$184,Sheet1!$185:$185,Sheet1!$186:$186,Sheet1!$187:$187,Sheet1!$188:$188,Sheet1!$190:$190,Sheet1!$191:$191,Sheet1!$193:$193,Sheet1!$194:$194,Sheet1!$195:$195,Sheet1!$196:$196,Sheet1!$197:$197,Sheet1!$198:$198</definedName>
    <definedName name="QB_FORMULA_0" localSheetId="0" hidden="1">Sheet1!$M$7,Sheet1!$O$7,Sheet1!$M$9,Sheet1!$O$9,Sheet1!$M$10,Sheet1!$O$10,Sheet1!$M$11,Sheet1!$O$11,Sheet1!$M$12,Sheet1!$O$12,Sheet1!$M$13,Sheet1!$O$13,Sheet1!$M$14,Sheet1!$O$14,Sheet1!$M$15,Sheet1!$O$15</definedName>
    <definedName name="QB_FORMULA_1" localSheetId="0" hidden="1">Sheet1!$M$16,Sheet1!$O$16,Sheet1!$M$17,Sheet1!$O$17,Sheet1!$M$18,Sheet1!$O$18,Sheet1!$M$19,Sheet1!$O$19,Sheet1!$M$20,Sheet1!$O$20,Sheet1!$M$21,Sheet1!$O$21,Sheet1!$M$22,Sheet1!$O$22,Sheet1!$M$23,Sheet1!$O$23</definedName>
    <definedName name="QB_FORMULA_10" localSheetId="0" hidden="1">Sheet1!$M$104,Sheet1!$O$104,Sheet1!$M$105,Sheet1!$O$105,Sheet1!$M$106,Sheet1!$O$106,Sheet1!$M$107,Sheet1!$O$107,Sheet1!$M$108,Sheet1!$O$108,Sheet1!$M$110,Sheet1!$O$110,Sheet1!$M$111,Sheet1!$O$111,Sheet1!$M$112,Sheet1!$O$112</definedName>
    <definedName name="QB_FORMULA_11" localSheetId="0" hidden="1">Sheet1!$M$113,Sheet1!$O$113,Sheet1!$M$114,Sheet1!$O$114,Sheet1!$M$115,Sheet1!$O$115,Sheet1!$M$117,Sheet1!$O$117,Sheet1!$I$118,Sheet1!$K$118,Sheet1!$M$118,Sheet1!$O$118,Sheet1!$I$121,Sheet1!$M$124,Sheet1!$O$124,Sheet1!$M$125</definedName>
    <definedName name="QB_FORMULA_12" localSheetId="0" hidden="1">Sheet1!$O$125,Sheet1!$M$126,Sheet1!$O$126,Sheet1!$M$127,Sheet1!$O$127,Sheet1!$M$128,Sheet1!$O$128,Sheet1!$M$129,Sheet1!$O$129,Sheet1!$M$130,Sheet1!$O$130,Sheet1!$I$131,Sheet1!$K$131,Sheet1!$M$131,Sheet1!$O$131,Sheet1!$M$133</definedName>
    <definedName name="QB_FORMULA_13" localSheetId="0" hidden="1">Sheet1!$O$133,Sheet1!$M$134,Sheet1!$O$134,Sheet1!$M$135,Sheet1!$O$135,Sheet1!$M$136,Sheet1!$O$136,Sheet1!$M$137,Sheet1!$O$137,Sheet1!$M$138,Sheet1!$O$138,Sheet1!$M$141,Sheet1!$O$141,Sheet1!$M$142,Sheet1!$O$142,Sheet1!$M$144</definedName>
    <definedName name="QB_FORMULA_14" localSheetId="0" hidden="1">Sheet1!$O$144,Sheet1!$M$145,Sheet1!$O$145,Sheet1!$M$146,Sheet1!$O$146,Sheet1!$M$147,Sheet1!$O$147,Sheet1!$M$148,Sheet1!$O$148,Sheet1!$M$149,Sheet1!$O$149,Sheet1!$M$150,Sheet1!$O$150,Sheet1!$M$151,Sheet1!$O$151,Sheet1!$M$152</definedName>
    <definedName name="QB_FORMULA_15" localSheetId="0" hidden="1">Sheet1!$O$152,Sheet1!$M$153,Sheet1!$O$153,Sheet1!$M$154,Sheet1!$O$154,Sheet1!$I$156,Sheet1!$K$156,Sheet1!$M$156,Sheet1!$O$156,Sheet1!$M$158,Sheet1!$O$158,Sheet1!$M$159,Sheet1!$O$159,Sheet1!$M$160,Sheet1!$O$160,Sheet1!$M$161</definedName>
    <definedName name="QB_FORMULA_16" localSheetId="0" hidden="1">Sheet1!$O$161,Sheet1!$M$162,Sheet1!$O$162,Sheet1!$M$163,Sheet1!$O$163,Sheet1!$M$165,Sheet1!$O$165,Sheet1!$M$166,Sheet1!$O$166,Sheet1!$M$167,Sheet1!$O$167,Sheet1!$M$168,Sheet1!$O$168,Sheet1!$M$169,Sheet1!$O$169,Sheet1!$M$170</definedName>
    <definedName name="QB_FORMULA_17" localSheetId="0" hidden="1">Sheet1!$O$170,Sheet1!$M$171,Sheet1!$O$171,Sheet1!$M$172,Sheet1!$O$172,Sheet1!$M$173,Sheet1!$O$173,Sheet1!$M$174,Sheet1!$O$174,Sheet1!$M$175,Sheet1!$O$175,Sheet1!$M$176,Sheet1!$O$176,Sheet1!$M$177,Sheet1!$O$177,Sheet1!$M$178</definedName>
    <definedName name="QB_FORMULA_18" localSheetId="0" hidden="1">Sheet1!$O$178,Sheet1!$M$179,Sheet1!$O$179,Sheet1!$M$180,Sheet1!$O$180,Sheet1!$M$181,Sheet1!$O$181,Sheet1!$I$182,Sheet1!$K$182,Sheet1!$M$182,Sheet1!$O$182,Sheet1!$M$184,Sheet1!$O$184,Sheet1!$M$185,Sheet1!$O$185,Sheet1!$M$186</definedName>
    <definedName name="QB_FORMULA_19" localSheetId="0" hidden="1">Sheet1!$O$186,Sheet1!$M$187,Sheet1!$O$187,Sheet1!$M$188,Sheet1!$O$188,Sheet1!$I$189,Sheet1!$K$189,Sheet1!$M$189,Sheet1!$O$189,Sheet1!$M$193,Sheet1!$O$193,Sheet1!$M$194,Sheet1!$O$194,Sheet1!$M$195,Sheet1!$O$195,Sheet1!$M$196</definedName>
    <definedName name="QB_FORMULA_2" localSheetId="0" hidden="1">Sheet1!$M$24,Sheet1!$O$24,Sheet1!$M$26,Sheet1!$O$26,Sheet1!$M$27,Sheet1!$O$27,Sheet1!$M$28,Sheet1!$O$28,Sheet1!$M$29,Sheet1!$O$29,Sheet1!$M$31,Sheet1!$O$31,Sheet1!$M$32,Sheet1!$O$32,Sheet1!$I$33,Sheet1!$K$33</definedName>
    <definedName name="QB_FORMULA_20" localSheetId="0" hidden="1">Sheet1!$O$196,Sheet1!$M$198,Sheet1!$O$198,Sheet1!$M$199,Sheet1!$O$199,Sheet1!$M$201,Sheet1!$O$201,Sheet1!$M$202,Sheet1!$O$202,Sheet1!$M$203,Sheet1!$O$203,Sheet1!$M$204,Sheet1!$O$204,Sheet1!$M$206,Sheet1!$O$206,Sheet1!$M$207</definedName>
    <definedName name="QB_FORMULA_21" localSheetId="0" hidden="1">Sheet1!$O$207,Sheet1!$M$208,Sheet1!$O$208,Sheet1!$M$209,Sheet1!$O$209,Sheet1!$M$210,Sheet1!$O$210,Sheet1!$M$211,Sheet1!$O$211,Sheet1!$M$212,Sheet1!$O$212,Sheet1!$M$213,Sheet1!$O$213,Sheet1!$M$214,Sheet1!$O$214,Sheet1!$M$215</definedName>
    <definedName name="QB_FORMULA_22" localSheetId="0" hidden="1">Sheet1!$O$215,Sheet1!$M$216,Sheet1!$O$216,Sheet1!$M$217,Sheet1!$O$217,Sheet1!$M$218,Sheet1!$O$218,Sheet1!$M$219,Sheet1!$O$219,Sheet1!$M$220,Sheet1!$O$220,Sheet1!$M$221,Sheet1!$O$221,Sheet1!$M$222,Sheet1!$O$222,Sheet1!$M$223</definedName>
    <definedName name="QB_FORMULA_23" localSheetId="0" hidden="1">Sheet1!$O$223,Sheet1!$M$224,Sheet1!$O$224,Sheet1!$M$225,Sheet1!$O$225,Sheet1!$I$226,Sheet1!$K$226,Sheet1!$M$226,Sheet1!$O$226,Sheet1!$M$228,Sheet1!$O$228,Sheet1!$M$230,Sheet1!$O$230,Sheet1!$M$231,Sheet1!$O$231,Sheet1!$M$232</definedName>
    <definedName name="QB_FORMULA_24" localSheetId="0" hidden="1">Sheet1!$O$232,Sheet1!$M$233,Sheet1!$O$233,Sheet1!$I$235,Sheet1!$K$235,Sheet1!$M$235,Sheet1!$O$235,Sheet1!$I$239,Sheet1!$K$239,Sheet1!$M$239,Sheet1!$O$239,Sheet1!$I$240,Sheet1!$K$240,Sheet1!$M$240,Sheet1!$O$240,Sheet1!$I$246</definedName>
    <definedName name="QB_FORMULA_25" localSheetId="0" hidden="1">Sheet1!$I$247,Sheet1!$I$248,Sheet1!$K$248,Sheet1!$M$248,Sheet1!$O$248</definedName>
    <definedName name="QB_FORMULA_3" localSheetId="0" hidden="1">Sheet1!$M$33,Sheet1!$O$33,Sheet1!$M$34,Sheet1!$O$34,Sheet1!$M$35,Sheet1!$O$35,Sheet1!$I$36,Sheet1!$K$36,Sheet1!$M$36,Sheet1!$O$36,Sheet1!$I$37,Sheet1!$K$37,Sheet1!$M$37,Sheet1!$O$37,Sheet1!$M$42,Sheet1!$O$42</definedName>
    <definedName name="QB_FORMULA_4" localSheetId="0" hidden="1">Sheet1!$M$43,Sheet1!$O$43,Sheet1!$M$44,Sheet1!$O$44,Sheet1!$I$45,Sheet1!$K$45,Sheet1!$M$45,Sheet1!$O$45,Sheet1!$I$52,Sheet1!$M$54,Sheet1!$O$54,Sheet1!$M$55,Sheet1!$O$55,Sheet1!$M$56,Sheet1!$O$56,Sheet1!$M$57</definedName>
    <definedName name="QB_FORMULA_5" localSheetId="0" hidden="1">Sheet1!$O$57,Sheet1!$M$58,Sheet1!$O$58,Sheet1!$M$59,Sheet1!$O$59,Sheet1!$M$60,Sheet1!$O$60,Sheet1!$M$61,Sheet1!$O$61,Sheet1!$M$62,Sheet1!$O$62,Sheet1!$M$63,Sheet1!$O$63,Sheet1!$M$64,Sheet1!$O$64,Sheet1!$I$65</definedName>
    <definedName name="QB_FORMULA_6" localSheetId="0" hidden="1">Sheet1!$K$65,Sheet1!$M$65,Sheet1!$O$65,Sheet1!$I$66,Sheet1!$K$66,Sheet1!$M$66,Sheet1!$O$66,Sheet1!$I$67,Sheet1!$K$67,Sheet1!$M$67,Sheet1!$O$67,Sheet1!$M$71,Sheet1!$O$71,Sheet1!$I$72,Sheet1!$K$72,Sheet1!$M$72</definedName>
    <definedName name="QB_FORMULA_7" localSheetId="0" hidden="1">Sheet1!$O$72,Sheet1!$M$74,Sheet1!$O$74,Sheet1!$M$75,Sheet1!$O$75,Sheet1!$M$76,Sheet1!$O$76,Sheet1!$M$77,Sheet1!$O$77,Sheet1!$M$78,Sheet1!$O$78,Sheet1!$M$79,Sheet1!$O$79,Sheet1!$M$80,Sheet1!$O$80,Sheet1!$M$81</definedName>
    <definedName name="QB_FORMULA_8" localSheetId="0" hidden="1">Sheet1!$O$81,Sheet1!$M$83,Sheet1!$O$83,Sheet1!$I$86,Sheet1!$I$87,Sheet1!$K$87,Sheet1!$M$87,Sheet1!$O$87,Sheet1!$M$88,Sheet1!$O$88,Sheet1!$M$91,Sheet1!$O$91,Sheet1!$M$92,Sheet1!$O$92,Sheet1!$M$93,Sheet1!$O$93</definedName>
    <definedName name="QB_FORMULA_9" localSheetId="0" hidden="1">Sheet1!$M$94,Sheet1!$O$94,Sheet1!$M$95,Sheet1!$O$95,Sheet1!$M$96,Sheet1!$O$96,Sheet1!$M$97,Sheet1!$O$97,Sheet1!$M$100,Sheet1!$O$100,Sheet1!$M$101,Sheet1!$O$101,Sheet1!$M$102,Sheet1!$O$102,Sheet1!$M$103,Sheet1!$O$103</definedName>
    <definedName name="QB_ROW_103250" localSheetId="0" hidden="1">Sheet1!$F$61</definedName>
    <definedName name="QB_ROW_104250" localSheetId="0" hidden="1">Sheet1!$F$9</definedName>
    <definedName name="QB_ROW_106250" localSheetId="0" hidden="1">Sheet1!$F$105</definedName>
    <definedName name="QB_ROW_107250" localSheetId="0" hidden="1">Sheet1!$F$233</definedName>
    <definedName name="QB_ROW_108250" localSheetId="0" hidden="1">Sheet1!$F$149</definedName>
    <definedName name="QB_ROW_109250" localSheetId="0" hidden="1">Sheet1!$F$175</definedName>
    <definedName name="QB_ROW_110250" localSheetId="0" hidden="1">Sheet1!$F$224</definedName>
    <definedName name="QB_ROW_113270" localSheetId="0" hidden="1">Sheet1!$H$31</definedName>
    <definedName name="QB_ROW_122250" localSheetId="0" hidden="1">Sheet1!$F$168</definedName>
    <definedName name="QB_ROW_123250" localSheetId="0" hidden="1">Sheet1!$F$204</definedName>
    <definedName name="QB_ROW_127250" localSheetId="0" hidden="1">Sheet1!$F$158</definedName>
    <definedName name="QB_ROW_128250" localSheetId="0" hidden="1">Sheet1!$F$220</definedName>
    <definedName name="QB_ROW_132250" localSheetId="0" hidden="1">Sheet1!$F$12</definedName>
    <definedName name="QB_ROW_133250" localSheetId="0" hidden="1">Sheet1!$F$14</definedName>
    <definedName name="QB_ROW_134040" localSheetId="0" hidden="1">Sheet1!$E$8</definedName>
    <definedName name="QB_ROW_134340" localSheetId="0" hidden="1">Sheet1!$E$37</definedName>
    <definedName name="QB_ROW_135040" localSheetId="0" hidden="1">Sheet1!$E$53</definedName>
    <definedName name="QB_ROW_135340" localSheetId="0" hidden="1">Sheet1!$E$65</definedName>
    <definedName name="QB_ROW_136040" localSheetId="0" hidden="1">Sheet1!$E$41</definedName>
    <definedName name="QB_ROW_136340" localSheetId="0" hidden="1">Sheet1!$E$45</definedName>
    <definedName name="QB_ROW_137040" localSheetId="0" hidden="1">Sheet1!$E$157</definedName>
    <definedName name="QB_ROW_137250" localSheetId="0" hidden="1">Sheet1!$F$181</definedName>
    <definedName name="QB_ROW_137340" localSheetId="0" hidden="1">Sheet1!$E$182</definedName>
    <definedName name="QB_ROW_138040" localSheetId="0" hidden="1">Sheet1!$E$192</definedName>
    <definedName name="QB_ROW_138250" localSheetId="0" hidden="1">Sheet1!$F$225</definedName>
    <definedName name="QB_ROW_138340" localSheetId="0" hidden="1">Sheet1!$E$226</definedName>
    <definedName name="QB_ROW_139040" localSheetId="0" hidden="1">Sheet1!$E$132</definedName>
    <definedName name="QB_ROW_139250" localSheetId="0" hidden="1">Sheet1!$F$155</definedName>
    <definedName name="QB_ROW_139340" localSheetId="0" hidden="1">Sheet1!$E$156</definedName>
    <definedName name="QB_ROW_140040" localSheetId="0" hidden="1">Sheet1!$E$89</definedName>
    <definedName name="QB_ROW_140340" localSheetId="0" hidden="1">Sheet1!$E$118</definedName>
    <definedName name="QB_ROW_141250" localSheetId="0" hidden="1">Sheet1!$F$178</definedName>
    <definedName name="QB_ROW_142040" localSheetId="0" hidden="1">Sheet1!$E$73</definedName>
    <definedName name="QB_ROW_142340" localSheetId="0" hidden="1">Sheet1!$E$87</definedName>
    <definedName name="QB_ROW_143250" localSheetId="0" hidden="1">Sheet1!$F$165</definedName>
    <definedName name="QB_ROW_144250" localSheetId="0" hidden="1">Sheet1!$F$79</definedName>
    <definedName name="QB_ROW_145250" localSheetId="0" hidden="1">Sheet1!$F$141</definedName>
    <definedName name="QB_ROW_146250" localSheetId="0" hidden="1">Sheet1!$F$170</definedName>
    <definedName name="QB_ROW_147040" localSheetId="0" hidden="1">Sheet1!$E$227</definedName>
    <definedName name="QB_ROW_147250" localSheetId="0" hidden="1">Sheet1!$F$234</definedName>
    <definedName name="QB_ROW_147340" localSheetId="0" hidden="1">Sheet1!$E$235</definedName>
    <definedName name="QB_ROW_149250" localSheetId="0" hidden="1">Sheet1!$F$160</definedName>
    <definedName name="QB_ROW_153250" localSheetId="0" hidden="1">Sheet1!$F$179</definedName>
    <definedName name="QB_ROW_154250" localSheetId="0" hidden="1">Sheet1!$F$76</definedName>
    <definedName name="QB_ROW_155250" localSheetId="0" hidden="1">Sheet1!$F$135</definedName>
    <definedName name="QB_ROW_157250" localSheetId="0" hidden="1">Sheet1!$F$232</definedName>
    <definedName name="QB_ROW_162250" localSheetId="0" hidden="1">Sheet1!$F$54</definedName>
    <definedName name="QB_ROW_163250" localSheetId="0" hidden="1">Sheet1!$F$57</definedName>
    <definedName name="QB_ROW_164250" localSheetId="0" hidden="1">Sheet1!$F$64</definedName>
    <definedName name="QB_ROW_165250" localSheetId="0" hidden="1">Sheet1!$F$43</definedName>
    <definedName name="QB_ROW_166250" localSheetId="0" hidden="1">Sheet1!$F$194</definedName>
    <definedName name="QB_ROW_168250" localSheetId="0" hidden="1">Sheet1!$F$212</definedName>
    <definedName name="QB_ROW_169250" localSheetId="0" hidden="1">Sheet1!$F$209</definedName>
    <definedName name="QB_ROW_170250" localSheetId="0" hidden="1">Sheet1!$F$171</definedName>
    <definedName name="QB_ROW_171250" localSheetId="0" hidden="1">Sheet1!$F$173</definedName>
    <definedName name="QB_ROW_173250" localSheetId="0" hidden="1">Sheet1!$F$202</definedName>
    <definedName name="QB_ROW_174250" localSheetId="0" hidden="1">Sheet1!$F$154</definedName>
    <definedName name="QB_ROW_175250" localSheetId="0" hidden="1">Sheet1!$F$83</definedName>
    <definedName name="QB_ROW_176250" localSheetId="0" hidden="1">Sheet1!$F$110</definedName>
    <definedName name="QB_ROW_177250" localSheetId="0" hidden="1">Sheet1!$F$153</definedName>
    <definedName name="QB_ROW_179250" localSheetId="0" hidden="1">Sheet1!$F$146</definedName>
    <definedName name="QB_ROW_181250" localSheetId="0" hidden="1">Sheet1!$F$13</definedName>
    <definedName name="QB_ROW_182250" localSheetId="0" hidden="1">Sheet1!$F$104</definedName>
    <definedName name="QB_ROW_18250" localSheetId="0" hidden="1">Sheet1!$F$19</definedName>
    <definedName name="QB_ROW_18301" localSheetId="0" hidden="1">Sheet1!$A$248</definedName>
    <definedName name="QB_ROW_183250" localSheetId="0" hidden="1">Sheet1!$F$101</definedName>
    <definedName name="QB_ROW_184250" localSheetId="0" hidden="1">Sheet1!$F$103</definedName>
    <definedName name="QB_ROW_186250" localSheetId="0" hidden="1">Sheet1!$F$148</definedName>
    <definedName name="QB_ROW_187250" localSheetId="0" hidden="1">Sheet1!$F$177</definedName>
    <definedName name="QB_ROW_19011" localSheetId="0" hidden="1">Sheet1!$B$3</definedName>
    <definedName name="QB_ROW_190250" localSheetId="0" hidden="1">Sheet1!$F$95</definedName>
    <definedName name="QB_ROW_191250" localSheetId="0" hidden="1">Sheet1!$F$142</definedName>
    <definedName name="QB_ROW_19311" localSheetId="0" hidden="1">Sheet1!$B$240</definedName>
    <definedName name="QB_ROW_20031" localSheetId="0" hidden="1">Sheet1!$D$4</definedName>
    <definedName name="QB_ROW_20331" localSheetId="0" hidden="1">Sheet1!$D$66</definedName>
    <definedName name="QB_ROW_208260" localSheetId="0" hidden="1">Sheet1!$G$35</definedName>
    <definedName name="QB_ROW_21031" localSheetId="0" hidden="1">Sheet1!$D$68</definedName>
    <definedName name="QB_ROW_213250" localSheetId="0" hidden="1">Sheet1!$F$62</definedName>
    <definedName name="QB_ROW_21331" localSheetId="0" hidden="1">Sheet1!$D$239</definedName>
    <definedName name="QB_ROW_215250" localSheetId="0" hidden="1">Sheet1!$F$59</definedName>
    <definedName name="QB_ROW_216250" localSheetId="0" hidden="1">Sheet1!$F$81</definedName>
    <definedName name="QB_ROW_219040" localSheetId="0" hidden="1">Sheet1!$E$69</definedName>
    <definedName name="QB_ROW_219340" localSheetId="0" hidden="1">Sheet1!$E$72</definedName>
    <definedName name="QB_ROW_22011" localSheetId="0" hidden="1">Sheet1!$B$241</definedName>
    <definedName name="QB_ROW_222250" localSheetId="0" hidden="1">Sheet1!$F$20</definedName>
    <definedName name="QB_ROW_22311" localSheetId="0" hidden="1">Sheet1!$B$247</definedName>
    <definedName name="QB_ROW_223260" localSheetId="0" hidden="1">Sheet1!$G$34</definedName>
    <definedName name="QB_ROW_227040" localSheetId="0" hidden="1">Sheet1!$E$183</definedName>
    <definedName name="QB_ROW_227250" localSheetId="0" hidden="1">Sheet1!$F$188</definedName>
    <definedName name="QB_ROW_227340" localSheetId="0" hidden="1">Sheet1!$E$189</definedName>
    <definedName name="QB_ROW_228250" localSheetId="0" hidden="1">Sheet1!$F$184</definedName>
    <definedName name="QB_ROW_229250" localSheetId="0" hidden="1">Sheet1!$F$186</definedName>
    <definedName name="QB_ROW_231050" localSheetId="0" hidden="1">Sheet1!$F$25</definedName>
    <definedName name="QB_ROW_231350" localSheetId="0" hidden="1">Sheet1!$F$36</definedName>
    <definedName name="QB_ROW_233250" localSheetId="0" hidden="1">Sheet1!$F$80</definedName>
    <definedName name="QB_ROW_234250" localSheetId="0" hidden="1">Sheet1!$F$75</definedName>
    <definedName name="QB_ROW_24021" localSheetId="0" hidden="1">Sheet1!$C$242</definedName>
    <definedName name="QB_ROW_24250" localSheetId="0" hidden="1">Sheet1!$F$195</definedName>
    <definedName name="QB_ROW_24321" localSheetId="0" hidden="1">Sheet1!$C$246</definedName>
    <definedName name="QB_ROW_243250" localSheetId="0" hidden="1">Sheet1!$F$112</definedName>
    <definedName name="QB_ROW_244250" localSheetId="0" hidden="1">Sheet1!$F$111</definedName>
    <definedName name="QB_ROW_254250" localSheetId="0" hidden="1">Sheet1!$F$231</definedName>
    <definedName name="QB_ROW_255250" localSheetId="0" hidden="1">Sheet1!$F$228</definedName>
    <definedName name="QB_ROW_256250" localSheetId="0" hidden="1">Sheet1!$F$187</definedName>
    <definedName name="QB_ROW_259250" localSheetId="0" hidden="1">Sheet1!$F$74</definedName>
    <definedName name="QB_ROW_260250" localSheetId="0" hidden="1">Sheet1!$F$82</definedName>
    <definedName name="QB_ROW_261250" localSheetId="0" hidden="1">Sheet1!$F$133</definedName>
    <definedName name="QB_ROW_262250" localSheetId="0" hidden="1">Sheet1!$F$137</definedName>
    <definedName name="QB_ROW_26250" localSheetId="0" hidden="1">Sheet1!$F$213</definedName>
    <definedName name="QB_ROW_263250" localSheetId="0" hidden="1">Sheet1!$F$134</definedName>
    <definedName name="QB_ROW_264250" localSheetId="0" hidden="1">Sheet1!$F$138</definedName>
    <definedName name="QB_ROW_267250" localSheetId="0" hidden="1">Sheet1!$F$151</definedName>
    <definedName name="QB_ROW_268250" localSheetId="0" hidden="1">Sheet1!$F$159</definedName>
    <definedName name="QB_ROW_269250" localSheetId="0" hidden="1">Sheet1!$F$174</definedName>
    <definedName name="QB_ROW_270250" localSheetId="0" hidden="1">Sheet1!$F$169</definedName>
    <definedName name="QB_ROW_271250" localSheetId="0" hidden="1">Sheet1!$F$166</definedName>
    <definedName name="QB_ROW_272250" localSheetId="0" hidden="1">Sheet1!$F$167</definedName>
    <definedName name="QB_ROW_273250" localSheetId="0" hidden="1">Sheet1!$F$161</definedName>
    <definedName name="QB_ROW_274250" localSheetId="0" hidden="1">Sheet1!$F$163</definedName>
    <definedName name="QB_ROW_277250" localSheetId="0" hidden="1">Sheet1!$F$172</definedName>
    <definedName name="QB_ROW_278250" localSheetId="0" hidden="1">Sheet1!$F$162</definedName>
    <definedName name="QB_ROW_279250" localSheetId="0" hidden="1">Sheet1!$F$197</definedName>
    <definedName name="QB_ROW_280250" localSheetId="0" hidden="1">Sheet1!$F$198</definedName>
    <definedName name="QB_ROW_281250" localSheetId="0" hidden="1">Sheet1!$F$217</definedName>
    <definedName name="QB_ROW_284250" localSheetId="0" hidden="1">Sheet1!$F$199</definedName>
    <definedName name="QB_ROW_285250" localSheetId="0" hidden="1">Sheet1!$F$206</definedName>
    <definedName name="QB_ROW_286250" localSheetId="0" hidden="1">Sheet1!$F$203</definedName>
    <definedName name="QB_ROW_287250" localSheetId="0" hidden="1">Sheet1!$F$215</definedName>
    <definedName name="QB_ROW_288250" localSheetId="0" hidden="1">Sheet1!$F$214</definedName>
    <definedName name="QB_ROW_289250" localSheetId="0" hidden="1">Sheet1!$F$210</definedName>
    <definedName name="QB_ROW_290250" localSheetId="0" hidden="1">Sheet1!$F$15</definedName>
    <definedName name="QB_ROW_291250" localSheetId="0" hidden="1">Sheet1!$F$58</definedName>
    <definedName name="QB_ROW_292250" localSheetId="0" hidden="1">Sheet1!$F$55</definedName>
    <definedName name="QB_ROW_293250" localSheetId="0" hidden="1">Sheet1!$F$60</definedName>
    <definedName name="QB_ROW_294250" localSheetId="0" hidden="1">Sheet1!$F$56</definedName>
    <definedName name="QB_ROW_296250" localSheetId="0" hidden="1">Sheet1!$F$91</definedName>
    <definedName name="QB_ROW_298250" localSheetId="0" hidden="1">Sheet1!$F$115</definedName>
    <definedName name="QB_ROW_299250" localSheetId="0" hidden="1">Sheet1!$F$117</definedName>
    <definedName name="QB_ROW_300250" localSheetId="0" hidden="1">Sheet1!$F$108</definedName>
    <definedName name="QB_ROW_301250" localSheetId="0" hidden="1">Sheet1!$F$102</definedName>
    <definedName name="QB_ROW_302250" localSheetId="0" hidden="1">Sheet1!$F$96</definedName>
    <definedName name="QB_ROW_303250" localSheetId="0" hidden="1">Sheet1!$F$114</definedName>
    <definedName name="QB_ROW_304250" localSheetId="0" hidden="1">Sheet1!$F$107</definedName>
    <definedName name="QB_ROW_305250" localSheetId="0" hidden="1">Sheet1!$F$113</definedName>
    <definedName name="QB_ROW_306240" localSheetId="0" hidden="1">Sheet1!$E$5</definedName>
    <definedName name="QB_ROW_311250" localSheetId="0" hidden="1">Sheet1!$F$176</definedName>
    <definedName name="QB_ROW_312250" localSheetId="0" hidden="1">Sheet1!$F$94</definedName>
    <definedName name="QB_ROW_316250" localSheetId="0" hidden="1">Sheet1!$F$42</definedName>
    <definedName name="QB_ROW_317250" localSheetId="0" hidden="1">Sheet1!$F$93</definedName>
    <definedName name="QB_ROW_318040" localSheetId="0" hidden="1">Sheet1!$E$122</definedName>
    <definedName name="QB_ROW_318250" localSheetId="0" hidden="1">Sheet1!$F$130</definedName>
    <definedName name="QB_ROW_318340" localSheetId="0" hidden="1">Sheet1!$E$131</definedName>
    <definedName name="QB_ROW_319250" localSheetId="0" hidden="1">Sheet1!$F$136</definedName>
    <definedName name="QB_ROW_321250" localSheetId="0" hidden="1">Sheet1!$F$230</definedName>
    <definedName name="QB_ROW_322250" localSheetId="0" hidden="1">Sheet1!$F$63</definedName>
    <definedName name="QB_ROW_381250" localSheetId="0" hidden="1">Sheet1!$F$16</definedName>
    <definedName name="QB_ROW_382250" localSheetId="0" hidden="1">Sheet1!$F$17</definedName>
    <definedName name="QB_ROW_388250" localSheetId="0" hidden="1">Sheet1!$F$44</definedName>
    <definedName name="QB_ROW_394250" localSheetId="0" hidden="1">Sheet1!$F$99</definedName>
    <definedName name="QB_ROW_395250" localSheetId="0" hidden="1">Sheet1!$F$139</definedName>
    <definedName name="QB_ROW_397250" localSheetId="0" hidden="1">Sheet1!$F$164</definedName>
    <definedName name="QB_ROW_399250" localSheetId="0" hidden="1">Sheet1!$F$200</definedName>
    <definedName name="QB_ROW_400250" localSheetId="0" hidden="1">Sheet1!$F$229</definedName>
    <definedName name="QB_ROW_401040" localSheetId="0" hidden="1">Sheet1!$E$119</definedName>
    <definedName name="QB_ROW_401340" localSheetId="0" hidden="1">Sheet1!$E$121</definedName>
    <definedName name="QB_ROW_403250" localSheetId="0" hidden="1">Sheet1!$F$120</definedName>
    <definedName name="QB_ROW_406250" localSheetId="0" hidden="1">Sheet1!$F$125</definedName>
    <definedName name="QB_ROW_407250" localSheetId="0" hidden="1">Sheet1!$F$126</definedName>
    <definedName name="QB_ROW_408250" localSheetId="0" hidden="1">Sheet1!$F$129</definedName>
    <definedName name="QB_ROW_409250" localSheetId="0" hidden="1">Sheet1!$F$127</definedName>
    <definedName name="QB_ROW_410250" localSheetId="0" hidden="1">Sheet1!$F$128</definedName>
    <definedName name="QB_ROW_411250" localSheetId="0" hidden="1">Sheet1!$F$221</definedName>
    <definedName name="QB_ROW_414240" localSheetId="0" hidden="1">Sheet1!$E$236</definedName>
    <definedName name="QB_ROW_419250" localSheetId="0" hidden="1">Sheet1!$F$10</definedName>
    <definedName name="QB_ROW_420250" localSheetId="0" hidden="1">Sheet1!$F$23</definedName>
    <definedName name="QB_ROW_421240" localSheetId="0" hidden="1">Sheet1!$E$237</definedName>
    <definedName name="QB_ROW_422240" localSheetId="0" hidden="1">Sheet1!$E$38</definedName>
    <definedName name="QB_ROW_424250" localSheetId="0" hidden="1">Sheet1!$F$98</definedName>
    <definedName name="QB_ROW_442240" localSheetId="0" hidden="1">Sheet1!$E$190</definedName>
    <definedName name="QB_ROW_443240" localSheetId="0" hidden="1">Sheet1!$E$191</definedName>
    <definedName name="QB_ROW_451240" localSheetId="0" hidden="1">Sheet1!$E$7</definedName>
    <definedName name="QB_ROW_452240" localSheetId="0" hidden="1">Sheet1!$E$88</definedName>
    <definedName name="QB_ROW_459250" localSheetId="0" hidden="1">Sheet1!$F$109</definedName>
    <definedName name="QB_ROW_468240" localSheetId="0" hidden="1">Sheet1!$E$39</definedName>
    <definedName name="QB_ROW_481240" localSheetId="0" hidden="1">Sheet1!$E$238</definedName>
    <definedName name="QB_ROW_482240" localSheetId="0" hidden="1">Sheet1!$E$40</definedName>
    <definedName name="QB_ROW_50250" localSheetId="0" hidden="1">Sheet1!$F$71</definedName>
    <definedName name="QB_ROW_509040" localSheetId="0" hidden="1">Sheet1!$E$46</definedName>
    <definedName name="QB_ROW_509340" localSheetId="0" hidden="1">Sheet1!$E$52</definedName>
    <definedName name="QB_ROW_510050" localSheetId="0" hidden="1">Sheet1!$F$84</definedName>
    <definedName name="QB_ROW_510350" localSheetId="0" hidden="1">Sheet1!$F$86</definedName>
    <definedName name="QB_ROW_511250" localSheetId="0" hidden="1">Sheet1!$F$50</definedName>
    <definedName name="QB_ROW_512250" localSheetId="0" hidden="1">Sheet1!$F$48</definedName>
    <definedName name="QB_ROW_513250" localSheetId="0" hidden="1">Sheet1!$F$49</definedName>
    <definedName name="QB_ROW_514250" localSheetId="0" hidden="1">Sheet1!$F$51</definedName>
    <definedName name="QB_ROW_521260" localSheetId="0" hidden="1">Sheet1!$G$85</definedName>
    <definedName name="QB_ROW_53240" localSheetId="0" hidden="1">Sheet1!$E$6</definedName>
    <definedName name="QB_ROW_540250" localSheetId="0" hidden="1">Sheet1!$F$140</definedName>
    <definedName name="QB_ROW_55260" localSheetId="0" hidden="1">Sheet1!$G$28</definedName>
    <definedName name="QB_ROW_56260" localSheetId="0" hidden="1">Sheet1!$G$26</definedName>
    <definedName name="QB_ROW_568250" localSheetId="0" hidden="1">Sheet1!$F$150</definedName>
    <definedName name="QB_ROW_569250" localSheetId="0" hidden="1">Sheet1!$F$218</definedName>
    <definedName name="QB_ROW_574250" localSheetId="0" hidden="1">Sheet1!$F$145</definedName>
    <definedName name="QB_ROW_575250" localSheetId="0" hidden="1">Sheet1!$F$208</definedName>
    <definedName name="QB_ROW_576250" localSheetId="0" hidden="1">Sheet1!$F$143</definedName>
    <definedName name="QB_ROW_577250" localSheetId="0" hidden="1">Sheet1!$F$205</definedName>
    <definedName name="QB_ROW_580230" localSheetId="0" hidden="1">Sheet1!$D$245</definedName>
    <definedName name="QB_ROW_584230" localSheetId="0" hidden="1">Sheet1!$D$244</definedName>
    <definedName name="QB_ROW_587250" localSheetId="0" hidden="1">Sheet1!$F$180</definedName>
    <definedName name="QB_ROW_588230" localSheetId="0" hidden="1">Sheet1!$D$243</definedName>
    <definedName name="QB_ROW_590350" localSheetId="0" hidden="1">Sheet1!$F$124</definedName>
    <definedName name="QB_ROW_591350" localSheetId="0" hidden="1">Sheet1!$F$24</definedName>
    <definedName name="QB_ROW_592250" localSheetId="0" hidden="1">Sheet1!$F$22</definedName>
    <definedName name="QB_ROW_593250" localSheetId="0" hidden="1">Sheet1!$F$106</definedName>
    <definedName name="QB_ROW_594250" localSheetId="0" hidden="1">Sheet1!$F$92</definedName>
    <definedName name="QB_ROW_595250" localSheetId="0" hidden="1">Sheet1!$F$185</definedName>
    <definedName name="QB_ROW_596250" localSheetId="0" hidden="1">Sheet1!$F$90</definedName>
    <definedName name="QB_ROW_605250" localSheetId="0" hidden="1">Sheet1!$F$123</definedName>
    <definedName name="QB_ROW_606250" localSheetId="0" hidden="1">Sheet1!$F$70</definedName>
    <definedName name="QB_ROW_607250" localSheetId="0" hidden="1">Sheet1!$F$116</definedName>
    <definedName name="QB_ROW_608250" localSheetId="0" hidden="1">Sheet1!$F$47</definedName>
    <definedName name="QB_ROW_67260" localSheetId="0" hidden="1">Sheet1!$G$29</definedName>
    <definedName name="QB_ROW_68060" localSheetId="0" hidden="1">Sheet1!$G$30</definedName>
    <definedName name="QB_ROW_68270" localSheetId="0" hidden="1">Sheet1!$H$32</definedName>
    <definedName name="QB_ROW_68360" localSheetId="0" hidden="1">Sheet1!$G$33</definedName>
    <definedName name="QB_ROW_69250" localSheetId="0" hidden="1">Sheet1!$F$21</definedName>
    <definedName name="QB_ROW_73250" localSheetId="0" hidden="1">Sheet1!$F$219</definedName>
    <definedName name="QB_ROW_75250" localSheetId="0" hidden="1">Sheet1!$F$11</definedName>
    <definedName name="QB_ROW_76250" localSheetId="0" hidden="1">Sheet1!$F$18</definedName>
    <definedName name="QB_ROW_79250" localSheetId="0" hidden="1">Sheet1!$F$144</definedName>
    <definedName name="QB_ROW_80250" localSheetId="0" hidden="1">Sheet1!$F$196</definedName>
    <definedName name="QB_ROW_81250" localSheetId="0" hidden="1">Sheet1!$F$216</definedName>
    <definedName name="QB_ROW_82250" localSheetId="0" hidden="1">Sheet1!$F$201</definedName>
    <definedName name="QB_ROW_85250" localSheetId="0" hidden="1">Sheet1!$F$207</definedName>
    <definedName name="QB_ROW_86321" localSheetId="0" hidden="1">Sheet1!$C$67</definedName>
    <definedName name="QB_ROW_88250" localSheetId="0" hidden="1">Sheet1!$F$147</definedName>
    <definedName name="QB_ROW_89250" localSheetId="0" hidden="1">Sheet1!$F$100</definedName>
    <definedName name="QB_ROW_90250" localSheetId="0" hidden="1">Sheet1!$F$223</definedName>
    <definedName name="QB_ROW_91250" localSheetId="0" hidden="1">Sheet1!$F$211</definedName>
    <definedName name="QB_ROW_92250" localSheetId="0" hidden="1">Sheet1!$F$193</definedName>
    <definedName name="QB_ROW_93250" localSheetId="0" hidden="1">Sheet1!$F$222</definedName>
    <definedName name="QB_ROW_94250" localSheetId="0" hidden="1">Sheet1!$F$152</definedName>
    <definedName name="QB_ROW_95250" localSheetId="0" hidden="1">Sheet1!$F$97</definedName>
    <definedName name="QB_ROW_96250" localSheetId="0" hidden="1">Sheet1!$F$78</definedName>
    <definedName name="QB_ROW_98250" localSheetId="0" hidden="1">Sheet1!$F$77</definedName>
    <definedName name="QB_ROW_99260" localSheetId="0" hidden="1">Sheet1!$G$27</definedName>
    <definedName name="QBCANSUPPORTUPDATE" localSheetId="0">TRUE</definedName>
    <definedName name="QBCOMPANYFILENAME" localSheetId="0">"C:\Users\City Clerk\Documents\City of Stanton 8.18.11.QBW"</definedName>
    <definedName name="QBENDDATE" localSheetId="0">20140630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"9c8aa063da074ce2935be752a1e04992"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8</definedName>
    <definedName name="QBSTARTDATE" localSheetId="0">20130701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8" i="1" l="1"/>
  <c r="M248" i="1"/>
  <c r="K248" i="1"/>
  <c r="I248" i="1"/>
  <c r="I247" i="1"/>
  <c r="I246" i="1"/>
  <c r="O240" i="1"/>
  <c r="M240" i="1"/>
  <c r="K240" i="1"/>
  <c r="I240" i="1"/>
  <c r="O239" i="1"/>
  <c r="M239" i="1"/>
  <c r="K239" i="1"/>
  <c r="I239" i="1"/>
  <c r="O235" i="1"/>
  <c r="M235" i="1"/>
  <c r="K235" i="1"/>
  <c r="I235" i="1"/>
  <c r="O233" i="1"/>
  <c r="M233" i="1"/>
  <c r="O232" i="1"/>
  <c r="M232" i="1"/>
  <c r="O231" i="1"/>
  <c r="M231" i="1"/>
  <c r="O230" i="1"/>
  <c r="M230" i="1"/>
  <c r="O228" i="1"/>
  <c r="M228" i="1"/>
  <c r="O226" i="1"/>
  <c r="M226" i="1"/>
  <c r="K226" i="1"/>
  <c r="I226" i="1"/>
  <c r="O225" i="1"/>
  <c r="M225" i="1"/>
  <c r="O224" i="1"/>
  <c r="M224" i="1"/>
  <c r="O223" i="1"/>
  <c r="M223" i="1"/>
  <c r="O222" i="1"/>
  <c r="M222" i="1"/>
  <c r="O221" i="1"/>
  <c r="M221" i="1"/>
  <c r="O220" i="1"/>
  <c r="M220" i="1"/>
  <c r="O219" i="1"/>
  <c r="M219" i="1"/>
  <c r="O218" i="1"/>
  <c r="M218" i="1"/>
  <c r="O217" i="1"/>
  <c r="M217" i="1"/>
  <c r="O216" i="1"/>
  <c r="M216" i="1"/>
  <c r="O215" i="1"/>
  <c r="M215" i="1"/>
  <c r="O214" i="1"/>
  <c r="M214" i="1"/>
  <c r="O213" i="1"/>
  <c r="M213" i="1"/>
  <c r="O212" i="1"/>
  <c r="M212" i="1"/>
  <c r="O211" i="1"/>
  <c r="M211" i="1"/>
  <c r="O210" i="1"/>
  <c r="M210" i="1"/>
  <c r="O209" i="1"/>
  <c r="M209" i="1"/>
  <c r="O208" i="1"/>
  <c r="M208" i="1"/>
  <c r="O207" i="1"/>
  <c r="M207" i="1"/>
  <c r="O206" i="1"/>
  <c r="M206" i="1"/>
  <c r="O204" i="1"/>
  <c r="M204" i="1"/>
  <c r="O203" i="1"/>
  <c r="M203" i="1"/>
  <c r="O202" i="1"/>
  <c r="M202" i="1"/>
  <c r="O201" i="1"/>
  <c r="M201" i="1"/>
  <c r="O199" i="1"/>
  <c r="M199" i="1"/>
  <c r="O198" i="1"/>
  <c r="M198" i="1"/>
  <c r="O196" i="1"/>
  <c r="M196" i="1"/>
  <c r="O195" i="1"/>
  <c r="M195" i="1"/>
  <c r="O194" i="1"/>
  <c r="M194" i="1"/>
  <c r="O193" i="1"/>
  <c r="M193" i="1"/>
  <c r="O189" i="1"/>
  <c r="M189" i="1"/>
  <c r="K189" i="1"/>
  <c r="I189" i="1"/>
  <c r="O188" i="1"/>
  <c r="M188" i="1"/>
  <c r="O187" i="1"/>
  <c r="M187" i="1"/>
  <c r="O186" i="1"/>
  <c r="M186" i="1"/>
  <c r="O185" i="1"/>
  <c r="M185" i="1"/>
  <c r="O184" i="1"/>
  <c r="M184" i="1"/>
  <c r="O182" i="1"/>
  <c r="M182" i="1"/>
  <c r="K182" i="1"/>
  <c r="I182" i="1"/>
  <c r="O181" i="1"/>
  <c r="M181" i="1"/>
  <c r="O180" i="1"/>
  <c r="M180" i="1"/>
  <c r="O179" i="1"/>
  <c r="M179" i="1"/>
  <c r="O178" i="1"/>
  <c r="M178" i="1"/>
  <c r="O177" i="1"/>
  <c r="M177" i="1"/>
  <c r="O176" i="1"/>
  <c r="M176" i="1"/>
  <c r="O175" i="1"/>
  <c r="M175" i="1"/>
  <c r="O174" i="1"/>
  <c r="M174" i="1"/>
  <c r="O173" i="1"/>
  <c r="M173" i="1"/>
  <c r="O172" i="1"/>
  <c r="M172" i="1"/>
  <c r="O171" i="1"/>
  <c r="M171" i="1"/>
  <c r="O170" i="1"/>
  <c r="M170" i="1"/>
  <c r="O169" i="1"/>
  <c r="M169" i="1"/>
  <c r="O168" i="1"/>
  <c r="M168" i="1"/>
  <c r="O167" i="1"/>
  <c r="M167" i="1"/>
  <c r="O166" i="1"/>
  <c r="M166" i="1"/>
  <c r="O165" i="1"/>
  <c r="M165" i="1"/>
  <c r="O163" i="1"/>
  <c r="M163" i="1"/>
  <c r="O162" i="1"/>
  <c r="M162" i="1"/>
  <c r="O161" i="1"/>
  <c r="M161" i="1"/>
  <c r="O160" i="1"/>
  <c r="M160" i="1"/>
  <c r="O159" i="1"/>
  <c r="M159" i="1"/>
  <c r="O158" i="1"/>
  <c r="M158" i="1"/>
  <c r="O156" i="1"/>
  <c r="M156" i="1"/>
  <c r="K156" i="1"/>
  <c r="I156" i="1"/>
  <c r="O154" i="1"/>
  <c r="M154" i="1"/>
  <c r="O153" i="1"/>
  <c r="M153" i="1"/>
  <c r="O152" i="1"/>
  <c r="M152" i="1"/>
  <c r="O151" i="1"/>
  <c r="M151" i="1"/>
  <c r="O150" i="1"/>
  <c r="M150" i="1"/>
  <c r="O149" i="1"/>
  <c r="M149" i="1"/>
  <c r="O148" i="1"/>
  <c r="M148" i="1"/>
  <c r="O147" i="1"/>
  <c r="M147" i="1"/>
  <c r="O146" i="1"/>
  <c r="M146" i="1"/>
  <c r="O145" i="1"/>
  <c r="M145" i="1"/>
  <c r="O144" i="1"/>
  <c r="M144" i="1"/>
  <c r="O142" i="1"/>
  <c r="M142" i="1"/>
  <c r="O141" i="1"/>
  <c r="M141" i="1"/>
  <c r="O138" i="1"/>
  <c r="M138" i="1"/>
  <c r="O137" i="1"/>
  <c r="M137" i="1"/>
  <c r="O136" i="1"/>
  <c r="M136" i="1"/>
  <c r="O135" i="1"/>
  <c r="M135" i="1"/>
  <c r="O134" i="1"/>
  <c r="M134" i="1"/>
  <c r="O133" i="1"/>
  <c r="M133" i="1"/>
  <c r="O131" i="1"/>
  <c r="M131" i="1"/>
  <c r="K131" i="1"/>
  <c r="I131" i="1"/>
  <c r="O130" i="1"/>
  <c r="M130" i="1"/>
  <c r="O129" i="1"/>
  <c r="M129" i="1"/>
  <c r="O128" i="1"/>
  <c r="M128" i="1"/>
  <c r="O127" i="1"/>
  <c r="M127" i="1"/>
  <c r="O126" i="1"/>
  <c r="M126" i="1"/>
  <c r="O125" i="1"/>
  <c r="M125" i="1"/>
  <c r="O124" i="1"/>
  <c r="M124" i="1"/>
  <c r="I121" i="1"/>
  <c r="O118" i="1"/>
  <c r="M118" i="1"/>
  <c r="K118" i="1"/>
  <c r="I118" i="1"/>
  <c r="O117" i="1"/>
  <c r="M117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88" i="1"/>
  <c r="M88" i="1"/>
  <c r="O87" i="1"/>
  <c r="M87" i="1"/>
  <c r="K87" i="1"/>
  <c r="I87" i="1"/>
  <c r="I86" i="1"/>
  <c r="O83" i="1"/>
  <c r="M83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/>
  <c r="M74" i="1"/>
  <c r="O72" i="1"/>
  <c r="M72" i="1"/>
  <c r="K72" i="1"/>
  <c r="I72" i="1"/>
  <c r="O71" i="1"/>
  <c r="M71" i="1"/>
  <c r="O67" i="1"/>
  <c r="M67" i="1"/>
  <c r="K67" i="1"/>
  <c r="I67" i="1"/>
  <c r="O66" i="1"/>
  <c r="M66" i="1"/>
  <c r="K66" i="1"/>
  <c r="I66" i="1"/>
  <c r="O65" i="1"/>
  <c r="M65" i="1"/>
  <c r="K65" i="1"/>
  <c r="I65" i="1"/>
  <c r="O64" i="1"/>
  <c r="M64" i="1"/>
  <c r="O63" i="1"/>
  <c r="M63" i="1"/>
  <c r="O62" i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I52" i="1"/>
  <c r="O45" i="1"/>
  <c r="M45" i="1"/>
  <c r="K45" i="1"/>
  <c r="I45" i="1"/>
  <c r="O44" i="1"/>
  <c r="M44" i="1"/>
  <c r="O43" i="1"/>
  <c r="M43" i="1"/>
  <c r="O42" i="1"/>
  <c r="M42" i="1"/>
  <c r="O37" i="1"/>
  <c r="M37" i="1"/>
  <c r="K37" i="1"/>
  <c r="I37" i="1"/>
  <c r="O36" i="1"/>
  <c r="M36" i="1"/>
  <c r="K36" i="1"/>
  <c r="I36" i="1"/>
  <c r="O35" i="1"/>
  <c r="M35" i="1"/>
  <c r="O34" i="1"/>
  <c r="M34" i="1"/>
  <c r="O33" i="1"/>
  <c r="M33" i="1"/>
  <c r="K33" i="1"/>
  <c r="I33" i="1"/>
  <c r="O32" i="1"/>
  <c r="M32" i="1"/>
  <c r="O31" i="1"/>
  <c r="M31" i="1"/>
  <c r="O29" i="1"/>
  <c r="M29" i="1"/>
  <c r="O28" i="1"/>
  <c r="M28" i="1"/>
  <c r="O27" i="1"/>
  <c r="M27" i="1"/>
  <c r="O26" i="1"/>
  <c r="M26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7" i="1"/>
  <c r="M7" i="1"/>
</calcChain>
</file>

<file path=xl/sharedStrings.xml><?xml version="1.0" encoding="utf-8"?>
<sst xmlns="http://schemas.openxmlformats.org/spreadsheetml/2006/main" count="250" uniqueCount="238">
  <si>
    <t>Jul '13 - Jun 14</t>
  </si>
  <si>
    <t>Budget</t>
  </si>
  <si>
    <t>$ Over Budget</t>
  </si>
  <si>
    <t>% of Budget</t>
  </si>
  <si>
    <t>Ordinary Income/Expense</t>
  </si>
  <si>
    <t>Income</t>
  </si>
  <si>
    <t>CDBG 02-53010-000</t>
  </si>
  <si>
    <t>Customer Accounts 02</t>
  </si>
  <si>
    <t>Garbage Services 02</t>
  </si>
  <si>
    <t>General</t>
  </si>
  <si>
    <t>Arrest Fees 01</t>
  </si>
  <si>
    <t>Ballfield Lease 01</t>
  </si>
  <si>
    <t>Business License 01</t>
  </si>
  <si>
    <t>Drug Enforcement 01</t>
  </si>
  <si>
    <t>Earnings from Investment</t>
  </si>
  <si>
    <t>Franchise Fees 01</t>
  </si>
  <si>
    <t>KLEFPF Income 01</t>
  </si>
  <si>
    <t>LGEA Coal Sev 01</t>
  </si>
  <si>
    <t>LGEA Minerals Fund 01</t>
  </si>
  <si>
    <t>Licenses, Permits, &amp; Fees</t>
  </si>
  <si>
    <t>Misc Other Rev 01</t>
  </si>
  <si>
    <t>Municipal Road Aid Fund</t>
  </si>
  <si>
    <t>Parks &amp; Recreation Revenue</t>
  </si>
  <si>
    <t>Rent Income 01</t>
  </si>
  <si>
    <t>Splash Park Revenue 01</t>
  </si>
  <si>
    <t>Stanton Youth- Basketball</t>
  </si>
  <si>
    <t>Taxes</t>
  </si>
  <si>
    <t>Earnings Tax 01-51001-000</t>
  </si>
  <si>
    <t>Fire Dept Ins Prem 01-50108-000</t>
  </si>
  <si>
    <t>Ins Prem Tax 01-50104-000</t>
  </si>
  <si>
    <t>Motor Vehicle Tax 01-50107-000</t>
  </si>
  <si>
    <t>Property Tax 01-50101-000</t>
  </si>
  <si>
    <t>Delinquent Prop Tax</t>
  </si>
  <si>
    <t>Property Tax 01-50101-000 - Other</t>
  </si>
  <si>
    <t>Total Property Tax 01-50101-000</t>
  </si>
  <si>
    <t>Restaurant Tax 01</t>
  </si>
  <si>
    <t>Unloading Tax 01-50107-000</t>
  </si>
  <si>
    <t>Total Taxes</t>
  </si>
  <si>
    <t>Total General</t>
  </si>
  <si>
    <t>KIA 02</t>
  </si>
  <si>
    <t>Loan Proceeds</t>
  </si>
  <si>
    <t>RRWA Project Income</t>
  </si>
  <si>
    <t>Sewer Department Income</t>
  </si>
  <si>
    <t>Misc. Income</t>
  </si>
  <si>
    <t>Sewer Services 02</t>
  </si>
  <si>
    <t>Tap-On Fees</t>
  </si>
  <si>
    <t>Total Sewer Department Income</t>
  </si>
  <si>
    <t>Volunteer FD Income</t>
  </si>
  <si>
    <t>Local Aide - FD</t>
  </si>
  <si>
    <t>Donations - FD</t>
  </si>
  <si>
    <t>Fundraising - FD</t>
  </si>
  <si>
    <t>Insurance Checks - FD</t>
  </si>
  <si>
    <t>State Aide - FD</t>
  </si>
  <si>
    <t>Total Volunteer FD Income</t>
  </si>
  <si>
    <t>Water Department</t>
  </si>
  <si>
    <t>Misc. 02</t>
  </si>
  <si>
    <t>Misc. Qtrs. 02</t>
  </si>
  <si>
    <t>Other Operating Revenues</t>
  </si>
  <si>
    <t>Pen. &amp; Int. 02</t>
  </si>
  <si>
    <t>Return Check Fee 02</t>
  </si>
  <si>
    <t>Sales Tax 02</t>
  </si>
  <si>
    <t>Tap-On Fees 02-52000-001</t>
  </si>
  <si>
    <t>Utility Surcharge 02-53003-01</t>
  </si>
  <si>
    <t>Utility Tax 02-33200-001</t>
  </si>
  <si>
    <t>Water Services 02-50101-001</t>
  </si>
  <si>
    <t>Total Water Department</t>
  </si>
  <si>
    <t>Total Income</t>
  </si>
  <si>
    <t>Gross Profit</t>
  </si>
  <si>
    <t>Expense</t>
  </si>
  <si>
    <t>City Council</t>
  </si>
  <si>
    <t>FICA</t>
  </si>
  <si>
    <t>66000 · Council Salaries &amp; Wages</t>
  </si>
  <si>
    <t>Total City Council</t>
  </si>
  <si>
    <t>Fire Department Expense</t>
  </si>
  <si>
    <t>Building Pymt 01-84712-002</t>
  </si>
  <si>
    <t>Communication &amp; Postage</t>
  </si>
  <si>
    <t>Department Expense 01-84501-002</t>
  </si>
  <si>
    <t>Fire Equipment 01-84715-002</t>
  </si>
  <si>
    <t>Fire Runs &amp; Meetings</t>
  </si>
  <si>
    <t>Gas &amp; Oil 01-84503-002</t>
  </si>
  <si>
    <t>Maint &amp; Repairs 01-84309-002</t>
  </si>
  <si>
    <t>Travel &amp; Training 01-84714-002</t>
  </si>
  <si>
    <t>Truck Pymt 01-84713-002</t>
  </si>
  <si>
    <t>Utilities 01-84313-002</t>
  </si>
  <si>
    <t>Volunteer FD Expense</t>
  </si>
  <si>
    <t>Misc - FD</t>
  </si>
  <si>
    <t>Total Volunteer FD Expense</t>
  </si>
  <si>
    <t>Total Fire Department Expense</t>
  </si>
  <si>
    <t>Garbage Serv Exp 02-80310-00</t>
  </si>
  <si>
    <t>General Expense</t>
  </si>
  <si>
    <t>Principal 91 Maple Street</t>
  </si>
  <si>
    <t>Adv, Printing 01-80301-000</t>
  </si>
  <si>
    <t>Airport Board</t>
  </si>
  <si>
    <t>City Clerk Retirement</t>
  </si>
  <si>
    <t>City Clerk Wages</t>
  </si>
  <si>
    <t>Comm. &amp; Postage 01-80315-000</t>
  </si>
  <si>
    <t>Dept. Expense 01-80501-000</t>
  </si>
  <si>
    <t>Dues &amp; Subs. 01-80701-000</t>
  </si>
  <si>
    <t>Equitable Sharing Fund</t>
  </si>
  <si>
    <t>Industrial Board Salary</t>
  </si>
  <si>
    <t>Ins &amp; Bonds 01-89319-003</t>
  </si>
  <si>
    <t>Interest Expense 01-80410-000</t>
  </si>
  <si>
    <t>Maint &amp; Repair 01-89309-005</t>
  </si>
  <si>
    <t>Mayor Expense 01-80115-000</t>
  </si>
  <si>
    <t>Mayor Wages 01-80101-000</t>
  </si>
  <si>
    <t>Med &amp; Hospital Ins- Gen (01)</t>
  </si>
  <si>
    <t>Misc. 01-80713-000</t>
  </si>
  <si>
    <t>Office Supplies 01-80513-000</t>
  </si>
  <si>
    <t>Other contractual 01-80323-000</t>
  </si>
  <si>
    <t>Other Emp Benefits 01-80111-000</t>
  </si>
  <si>
    <t>Pro. Fees- Legal  01-80303-000</t>
  </si>
  <si>
    <t>Professional Fees- Accounting</t>
  </si>
  <si>
    <t>Professional Fees- Tech</t>
  </si>
  <si>
    <t>PVA Expense 01-80709-000</t>
  </si>
  <si>
    <t>Rent Expense 01-80317-000</t>
  </si>
  <si>
    <t>State Retirement  - Mayor/Clerk</t>
  </si>
  <si>
    <t>Travel &amp; Training 01-80324-000</t>
  </si>
  <si>
    <t>Total General Expense</t>
  </si>
  <si>
    <t>Intergovernmental Expense</t>
  </si>
  <si>
    <t>Utilities</t>
  </si>
  <si>
    <t>Total Intergovernmental Expense</t>
  </si>
  <si>
    <t>Parks &amp; Tourism Expense</t>
  </si>
  <si>
    <t>Employee Salary/Splash Park</t>
  </si>
  <si>
    <t>Maintenance &amp; Repairs</t>
  </si>
  <si>
    <t>Misc. Expenses</t>
  </si>
  <si>
    <t>Park  Loans</t>
  </si>
  <si>
    <t>Parks &amp; Tourism Expense - Other</t>
  </si>
  <si>
    <t>Total Parks &amp; Tourism Expense</t>
  </si>
  <si>
    <t>Police Department Expense</t>
  </si>
  <si>
    <t>Adv. &amp; Printing 01-82301-001</t>
  </si>
  <si>
    <t>Comm. &amp; Postage 01-82315-001</t>
  </si>
  <si>
    <t>Department Expense 01-82501-001</t>
  </si>
  <si>
    <t>Drug Enforcement</t>
  </si>
  <si>
    <t>Dues &amp; Subs. 01-82701-001</t>
  </si>
  <si>
    <t>Equipment Parts 01-82505-001</t>
  </si>
  <si>
    <t>FICA &amp; Medicare 01 - 82107-001</t>
  </si>
  <si>
    <t>Gas &amp; Oil 01-82503-001</t>
  </si>
  <si>
    <t>KLEFPF 01-82102-001</t>
  </si>
  <si>
    <t>Life Insurance (01)</t>
  </si>
  <si>
    <t>Maint &amp; Repair 01-82309-001</t>
  </si>
  <si>
    <t>Medical Insurance - (01)</t>
  </si>
  <si>
    <t>Medical &amp; Hospital Insurance</t>
  </si>
  <si>
    <t>Other Emp Benefits 01-82113-001</t>
  </si>
  <si>
    <t>Police Vehicles 01-80905-001</t>
  </si>
  <si>
    <t>Police Wages 01-80101-001</t>
  </si>
  <si>
    <t>State Retirement (Hazardous)</t>
  </si>
  <si>
    <t>State Retirement 01-80103-001</t>
  </si>
  <si>
    <t>Travel &amp; Training 01-82311-001</t>
  </si>
  <si>
    <t>Uniforms 01-82321-001</t>
  </si>
  <si>
    <t>Utilities 01-82313-001</t>
  </si>
  <si>
    <t>Police Department Expense - Other</t>
  </si>
  <si>
    <t>Total Police Department Expense</t>
  </si>
  <si>
    <t>Sewer Department Expense</t>
  </si>
  <si>
    <t>Comm. &amp; Postage 02-80315-002</t>
  </si>
  <si>
    <t>Contract Services 02-80300-002</t>
  </si>
  <si>
    <t>Department Expense 02-80501-002</t>
  </si>
  <si>
    <t>Deprec. Expense 02-80403-002</t>
  </si>
  <si>
    <t>Dues &amp; Subs. 02-80701-002</t>
  </si>
  <si>
    <t>Equipment Parts 02-80505-002</t>
  </si>
  <si>
    <t>Gas &amp; Oil 02-80503-002</t>
  </si>
  <si>
    <t>Ins. &amp; Bonds 02-80319-002</t>
  </si>
  <si>
    <t>Interest Expense 02-80401-002</t>
  </si>
  <si>
    <t>Lab Testing Sewer 02-80702-002</t>
  </si>
  <si>
    <t>Maint &amp; Repairs 02-80309-002</t>
  </si>
  <si>
    <t>Materials &amp; Supplies</t>
  </si>
  <si>
    <t>Med &amp; Hospital Ins 02-80105-002</t>
  </si>
  <si>
    <t>Misc. 02-80709-002</t>
  </si>
  <si>
    <t>Other Emp Benefits 02-80111-002</t>
  </si>
  <si>
    <t>Pro. Fees- Tech 02-80307-002</t>
  </si>
  <si>
    <t>Sewer Wages 02-80101-002</t>
  </si>
  <si>
    <t>State Retirement</t>
  </si>
  <si>
    <t>Travel &amp; Training 02-80311-002</t>
  </si>
  <si>
    <t>Uniforms 02-80308-002</t>
  </si>
  <si>
    <t>Utilities 02-80313-002</t>
  </si>
  <si>
    <t>Wastewater Treatment Services 0</t>
  </si>
  <si>
    <t>Sewer Department Expense - Other</t>
  </si>
  <si>
    <t>Total Sewer Department Expense</t>
  </si>
  <si>
    <t>Streets &amp; Sanitation</t>
  </si>
  <si>
    <t>LGEA Fund 01-86913-003</t>
  </si>
  <si>
    <t>Misc. Other</t>
  </si>
  <si>
    <t>Municipal Road Aid 01-86911-003</t>
  </si>
  <si>
    <t>Utilities 01-86313-003</t>
  </si>
  <si>
    <t>Streets &amp; Sanitation - Other</t>
  </si>
  <si>
    <t>Total Streets &amp; Sanitation</t>
  </si>
  <si>
    <t>Unemployment 01-80108-000</t>
  </si>
  <si>
    <t>Unemployment 02-80108-001</t>
  </si>
  <si>
    <t>Water Department Expense</t>
  </si>
  <si>
    <t>Ad, Printing, Etc. 02-80301-001</t>
  </si>
  <si>
    <t>Comm. &amp; Postage 02-80315-001</t>
  </si>
  <si>
    <t>Contractual Serv 02-80300-001</t>
  </si>
  <si>
    <t>Department Expense 02-80501-001</t>
  </si>
  <si>
    <t>Depreciation 02-80403-001</t>
  </si>
  <si>
    <t>Dues &amp; Subs. 02-80701-001</t>
  </si>
  <si>
    <t>Equipment Parts 02-80505-001</t>
  </si>
  <si>
    <t>Gas and Oil 02-80503-001</t>
  </si>
  <si>
    <t>Insurance &amp; Bonds 02-80319-001</t>
  </si>
  <si>
    <t>Interest Expense 02-80401-001</t>
  </si>
  <si>
    <t>Lab Testing Water 02-80702-001</t>
  </si>
  <si>
    <t>Life Insurance (02)</t>
  </si>
  <si>
    <t>Maint. &amp; Repair 02-80309-001</t>
  </si>
  <si>
    <t>Medical Insurance - (02)</t>
  </si>
  <si>
    <t>Med &amp; Hospital Ins 02-80105-001</t>
  </si>
  <si>
    <t>Misc. 02-80709-001</t>
  </si>
  <si>
    <t>Office Supplies 02-80513-001</t>
  </si>
  <si>
    <t>Other Emp Benefits 02-80111-001</t>
  </si>
  <si>
    <t>Pro Fees- Legal 02-80303-001</t>
  </si>
  <si>
    <t>Pro. Fees- Tech 02-80307-001</t>
  </si>
  <si>
    <t>Purchase of Water 02-80310-001</t>
  </si>
  <si>
    <t>Rent Expense 02-80317-001</t>
  </si>
  <si>
    <t>State Retirement (NonHazardous)</t>
  </si>
  <si>
    <t>Travel &amp; Training 02-80311-001</t>
  </si>
  <si>
    <t>Truck Payments</t>
  </si>
  <si>
    <t>Uniforms 02-80308-001</t>
  </si>
  <si>
    <t>Utilities 02-80313-001</t>
  </si>
  <si>
    <t>Water Wages 02-80101-001</t>
  </si>
  <si>
    <t>Water Department Expense - Other</t>
  </si>
  <si>
    <t>Total Water Department Expense</t>
  </si>
  <si>
    <t>Zoning Expense</t>
  </si>
  <si>
    <t>Adv. &amp; Printing 01-82301-007</t>
  </si>
  <si>
    <t>Misc.</t>
  </si>
  <si>
    <t>Travel &amp; Training 01-82311-007</t>
  </si>
  <si>
    <t>Zoning Expense  01-89900-007</t>
  </si>
  <si>
    <t>Zoning Wages 1-80101-007</t>
  </si>
  <si>
    <t>Zoning Expense - Other</t>
  </si>
  <si>
    <t>Total Zoning Expense</t>
  </si>
  <si>
    <t>66900 · Reconciliation Discrepancies</t>
  </si>
  <si>
    <t>KIA 02-83011-000</t>
  </si>
  <si>
    <t>RRWA Project</t>
  </si>
  <si>
    <t>Total Expense</t>
  </si>
  <si>
    <t>Net Ordinary Income</t>
  </si>
  <si>
    <t>Other Income/Expense</t>
  </si>
  <si>
    <t>Other Expense</t>
  </si>
  <si>
    <t>Federal Unemployment 940</t>
  </si>
  <si>
    <t>FICA &amp; Medicare 01 &amp; 02</t>
  </si>
  <si>
    <t>Unemployment Insurance 01 &amp; 02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</si>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</sst>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6483BB9-7DD8-4F66-8DF1-BF04D01C2B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76215D9-4726-40D3-82E6-25484245F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49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/>
    </sheetView>
  </sheetViews>
  <sheetFormatPr defaultRowHeight="15" x14ac:dyDescent="0.25"/>
  <cols>
    <col min="1" max="7" width="3" style="22" customWidth="1"/>
    <col min="8" max="8" width="27.5703125" style="22" customWidth="1"/>
    <col min="9" max="9" width="12.28515625" style="23" bestFit="1" customWidth="1"/>
    <col min="10" max="10" width="2.28515625" style="23" customWidth="1"/>
    <col min="11" max="11" width="10" style="23" bestFit="1" customWidth="1"/>
    <col min="12" max="12" width="2.28515625" style="23" customWidth="1"/>
    <col min="13" max="13" width="12" style="23" bestFit="1" customWidth="1"/>
    <col min="14" max="14" width="2.28515625" style="23" customWidth="1"/>
    <col min="15" max="15" width="10.28515625" style="23" bestFit="1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  <c r="O1" s="3"/>
    </row>
    <row r="2" spans="1:15" s="21" customFormat="1" ht="16.5" thickTop="1" thickBot="1" x14ac:dyDescent="0.3">
      <c r="A2" s="18"/>
      <c r="B2" s="18"/>
      <c r="C2" s="18"/>
      <c r="D2" s="18"/>
      <c r="E2" s="18"/>
      <c r="F2" s="18"/>
      <c r="G2" s="18"/>
      <c r="H2" s="18"/>
      <c r="I2" s="19" t="s">
        <v>0</v>
      </c>
      <c r="J2" s="20"/>
      <c r="K2" s="19" t="s">
        <v>1</v>
      </c>
      <c r="L2" s="20"/>
      <c r="M2" s="19" t="s">
        <v>2</v>
      </c>
      <c r="N2" s="20"/>
      <c r="O2" s="19" t="s">
        <v>3</v>
      </c>
    </row>
    <row r="3" spans="1:15" ht="15.75" thickTop="1" x14ac:dyDescent="0.25">
      <c r="A3" s="1"/>
      <c r="B3" s="1" t="s">
        <v>4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  <c r="O3" s="6"/>
    </row>
    <row r="4" spans="1:15" x14ac:dyDescent="0.25">
      <c r="A4" s="1"/>
      <c r="B4" s="1"/>
      <c r="C4" s="1"/>
      <c r="D4" s="1" t="s">
        <v>5</v>
      </c>
      <c r="E4" s="1"/>
      <c r="F4" s="1"/>
      <c r="G4" s="1"/>
      <c r="H4" s="1"/>
      <c r="I4" s="4"/>
      <c r="J4" s="5"/>
      <c r="K4" s="4"/>
      <c r="L4" s="5"/>
      <c r="M4" s="4"/>
      <c r="N4" s="5"/>
      <c r="O4" s="6"/>
    </row>
    <row r="5" spans="1:15" x14ac:dyDescent="0.25">
      <c r="A5" s="1"/>
      <c r="B5" s="1"/>
      <c r="C5" s="1"/>
      <c r="D5" s="1"/>
      <c r="E5" s="1" t="s">
        <v>6</v>
      </c>
      <c r="F5" s="1"/>
      <c r="G5" s="1"/>
      <c r="H5" s="1"/>
      <c r="I5" s="4">
        <v>49634</v>
      </c>
      <c r="J5" s="5"/>
      <c r="K5" s="4"/>
      <c r="L5" s="5"/>
      <c r="M5" s="4"/>
      <c r="N5" s="5"/>
      <c r="O5" s="6"/>
    </row>
    <row r="6" spans="1:15" x14ac:dyDescent="0.25">
      <c r="A6" s="1"/>
      <c r="B6" s="1"/>
      <c r="C6" s="1"/>
      <c r="D6" s="1"/>
      <c r="E6" s="1" t="s">
        <v>7</v>
      </c>
      <c r="F6" s="1"/>
      <c r="G6" s="1"/>
      <c r="H6" s="1"/>
      <c r="I6" s="4">
        <v>0</v>
      </c>
      <c r="J6" s="5"/>
      <c r="K6" s="4"/>
      <c r="L6" s="5"/>
      <c r="M6" s="4"/>
      <c r="N6" s="5"/>
      <c r="O6" s="6"/>
    </row>
    <row r="7" spans="1:15" x14ac:dyDescent="0.25">
      <c r="A7" s="1"/>
      <c r="B7" s="1"/>
      <c r="C7" s="1"/>
      <c r="D7" s="1"/>
      <c r="E7" s="1" t="s">
        <v>8</v>
      </c>
      <c r="F7" s="1"/>
      <c r="G7" s="1"/>
      <c r="H7" s="1"/>
      <c r="I7" s="4">
        <v>257429.42</v>
      </c>
      <c r="J7" s="5"/>
      <c r="K7" s="4">
        <v>200000</v>
      </c>
      <c r="L7" s="5"/>
      <c r="M7" s="4">
        <f>ROUND((I7-K7),5)</f>
        <v>57429.42</v>
      </c>
      <c r="N7" s="5"/>
      <c r="O7" s="6">
        <f>ROUND(IF(K7=0, IF(I7=0, 0, 1), I7/K7),5)</f>
        <v>1.28715</v>
      </c>
    </row>
    <row r="8" spans="1:15" x14ac:dyDescent="0.25">
      <c r="A8" s="1"/>
      <c r="B8" s="1"/>
      <c r="C8" s="1"/>
      <c r="D8" s="1"/>
      <c r="E8" s="1" t="s">
        <v>9</v>
      </c>
      <c r="F8" s="1"/>
      <c r="G8" s="1"/>
      <c r="H8" s="1"/>
      <c r="I8" s="4"/>
      <c r="J8" s="5"/>
      <c r="K8" s="4"/>
      <c r="L8" s="5"/>
      <c r="M8" s="4"/>
      <c r="N8" s="5"/>
      <c r="O8" s="6"/>
    </row>
    <row r="9" spans="1:15" x14ac:dyDescent="0.25">
      <c r="A9" s="1"/>
      <c r="B9" s="1"/>
      <c r="C9" s="1"/>
      <c r="D9" s="1"/>
      <c r="E9" s="1"/>
      <c r="F9" s="1" t="s">
        <v>10</v>
      </c>
      <c r="G9" s="1"/>
      <c r="H9" s="1"/>
      <c r="I9" s="4">
        <v>9768.3799999999992</v>
      </c>
      <c r="J9" s="5"/>
      <c r="K9" s="4">
        <v>15000</v>
      </c>
      <c r="L9" s="5"/>
      <c r="M9" s="4">
        <f>ROUND((I9-K9),5)</f>
        <v>-5231.62</v>
      </c>
      <c r="N9" s="5"/>
      <c r="O9" s="6">
        <f>ROUND(IF(K9=0, IF(I9=0, 0, 1), I9/K9),5)</f>
        <v>0.65122999999999998</v>
      </c>
    </row>
    <row r="10" spans="1:15" x14ac:dyDescent="0.25">
      <c r="A10" s="1"/>
      <c r="B10" s="1"/>
      <c r="C10" s="1"/>
      <c r="D10" s="1"/>
      <c r="E10" s="1"/>
      <c r="F10" s="1" t="s">
        <v>11</v>
      </c>
      <c r="G10" s="1"/>
      <c r="H10" s="1"/>
      <c r="I10" s="4">
        <v>5000</v>
      </c>
      <c r="J10" s="5"/>
      <c r="K10" s="4">
        <v>5000</v>
      </c>
      <c r="L10" s="5"/>
      <c r="M10" s="4">
        <f>ROUND((I10-K10),5)</f>
        <v>0</v>
      </c>
      <c r="N10" s="5"/>
      <c r="O10" s="6">
        <f>ROUND(IF(K10=0, IF(I10=0, 0, 1), I10/K10),5)</f>
        <v>1</v>
      </c>
    </row>
    <row r="11" spans="1:15" x14ac:dyDescent="0.25">
      <c r="A11" s="1"/>
      <c r="B11" s="1"/>
      <c r="C11" s="1"/>
      <c r="D11" s="1"/>
      <c r="E11" s="1"/>
      <c r="F11" s="1" t="s">
        <v>12</v>
      </c>
      <c r="G11" s="1"/>
      <c r="H11" s="1"/>
      <c r="I11" s="4">
        <v>37930.43</v>
      </c>
      <c r="J11" s="5"/>
      <c r="K11" s="4">
        <v>40000</v>
      </c>
      <c r="L11" s="5"/>
      <c r="M11" s="4">
        <f>ROUND((I11-K11),5)</f>
        <v>-2069.5700000000002</v>
      </c>
      <c r="N11" s="5"/>
      <c r="O11" s="6">
        <f>ROUND(IF(K11=0, IF(I11=0, 0, 1), I11/K11),5)</f>
        <v>0.94825999999999999</v>
      </c>
    </row>
    <row r="12" spans="1:15" x14ac:dyDescent="0.25">
      <c r="A12" s="1"/>
      <c r="B12" s="1"/>
      <c r="C12" s="1"/>
      <c r="D12" s="1"/>
      <c r="E12" s="1"/>
      <c r="F12" s="1" t="s">
        <v>13</v>
      </c>
      <c r="G12" s="1"/>
      <c r="H12" s="1"/>
      <c r="I12" s="4">
        <v>35</v>
      </c>
      <c r="J12" s="5"/>
      <c r="K12" s="4">
        <v>300</v>
      </c>
      <c r="L12" s="5"/>
      <c r="M12" s="4">
        <f>ROUND((I12-K12),5)</f>
        <v>-265</v>
      </c>
      <c r="N12" s="5"/>
      <c r="O12" s="6">
        <f>ROUND(IF(K12=0, IF(I12=0, 0, 1), I12/K12),5)</f>
        <v>0.11667</v>
      </c>
    </row>
    <row r="13" spans="1:15" x14ac:dyDescent="0.25">
      <c r="A13" s="1"/>
      <c r="B13" s="1"/>
      <c r="C13" s="1"/>
      <c r="D13" s="1"/>
      <c r="E13" s="1"/>
      <c r="F13" s="1" t="s">
        <v>14</v>
      </c>
      <c r="G13" s="1"/>
      <c r="H13" s="1"/>
      <c r="I13" s="4">
        <v>593.45000000000005</v>
      </c>
      <c r="J13" s="5"/>
      <c r="K13" s="4">
        <v>400</v>
      </c>
      <c r="L13" s="5"/>
      <c r="M13" s="4">
        <f>ROUND((I13-K13),5)</f>
        <v>193.45</v>
      </c>
      <c r="N13" s="5"/>
      <c r="O13" s="6">
        <f>ROUND(IF(K13=0, IF(I13=0, 0, 1), I13/K13),5)</f>
        <v>1.48363</v>
      </c>
    </row>
    <row r="14" spans="1:15" x14ac:dyDescent="0.25">
      <c r="A14" s="1"/>
      <c r="B14" s="1"/>
      <c r="C14" s="1"/>
      <c r="D14" s="1"/>
      <c r="E14" s="1"/>
      <c r="F14" s="1" t="s">
        <v>15</v>
      </c>
      <c r="G14" s="1"/>
      <c r="H14" s="1"/>
      <c r="I14" s="4">
        <v>43600.56</v>
      </c>
      <c r="J14" s="5"/>
      <c r="K14" s="4">
        <v>40000</v>
      </c>
      <c r="L14" s="5"/>
      <c r="M14" s="4">
        <f>ROUND((I14-K14),5)</f>
        <v>3600.56</v>
      </c>
      <c r="N14" s="5"/>
      <c r="O14" s="6">
        <f>ROUND(IF(K14=0, IF(I14=0, 0, 1), I14/K14),5)</f>
        <v>1.0900099999999999</v>
      </c>
    </row>
    <row r="15" spans="1:15" x14ac:dyDescent="0.25">
      <c r="A15" s="1"/>
      <c r="B15" s="1"/>
      <c r="C15" s="1"/>
      <c r="D15" s="1"/>
      <c r="E15" s="1"/>
      <c r="F15" s="1" t="s">
        <v>16</v>
      </c>
      <c r="G15" s="1"/>
      <c r="H15" s="1"/>
      <c r="I15" s="4">
        <v>28183.45</v>
      </c>
      <c r="J15" s="5"/>
      <c r="K15" s="4">
        <v>30000</v>
      </c>
      <c r="L15" s="5"/>
      <c r="M15" s="4">
        <f>ROUND((I15-K15),5)</f>
        <v>-1816.55</v>
      </c>
      <c r="N15" s="5"/>
      <c r="O15" s="6">
        <f>ROUND(IF(K15=0, IF(I15=0, 0, 1), I15/K15),5)</f>
        <v>0.93945000000000001</v>
      </c>
    </row>
    <row r="16" spans="1:15" x14ac:dyDescent="0.25">
      <c r="A16" s="1"/>
      <c r="B16" s="1"/>
      <c r="C16" s="1"/>
      <c r="D16" s="1"/>
      <c r="E16" s="1"/>
      <c r="F16" s="1" t="s">
        <v>17</v>
      </c>
      <c r="G16" s="1"/>
      <c r="H16" s="1"/>
      <c r="I16" s="4">
        <v>12752.35</v>
      </c>
      <c r="J16" s="5"/>
      <c r="K16" s="4">
        <v>10000</v>
      </c>
      <c r="L16" s="5"/>
      <c r="M16" s="4">
        <f>ROUND((I16-K16),5)</f>
        <v>2752.35</v>
      </c>
      <c r="N16" s="5"/>
      <c r="O16" s="6">
        <f>ROUND(IF(K16=0, IF(I16=0, 0, 1), I16/K16),5)</f>
        <v>1.2752399999999999</v>
      </c>
    </row>
    <row r="17" spans="1:15" x14ac:dyDescent="0.25">
      <c r="A17" s="1"/>
      <c r="B17" s="1"/>
      <c r="C17" s="1"/>
      <c r="D17" s="1"/>
      <c r="E17" s="1"/>
      <c r="F17" s="1" t="s">
        <v>18</v>
      </c>
      <c r="G17" s="1"/>
      <c r="H17" s="1"/>
      <c r="I17" s="4">
        <v>7515.26</v>
      </c>
      <c r="J17" s="5"/>
      <c r="K17" s="4">
        <v>10000</v>
      </c>
      <c r="L17" s="5"/>
      <c r="M17" s="4">
        <f>ROUND((I17-K17),5)</f>
        <v>-2484.7399999999998</v>
      </c>
      <c r="N17" s="5"/>
      <c r="O17" s="6">
        <f>ROUND(IF(K17=0, IF(I17=0, 0, 1), I17/K17),5)</f>
        <v>0.75153000000000003</v>
      </c>
    </row>
    <row r="18" spans="1:15" x14ac:dyDescent="0.25">
      <c r="A18" s="1"/>
      <c r="B18" s="1"/>
      <c r="C18" s="1"/>
      <c r="D18" s="1"/>
      <c r="E18" s="1"/>
      <c r="F18" s="1" t="s">
        <v>19</v>
      </c>
      <c r="G18" s="1"/>
      <c r="H18" s="1"/>
      <c r="I18" s="4">
        <v>1537.9</v>
      </c>
      <c r="J18" s="5"/>
      <c r="K18" s="4">
        <v>0</v>
      </c>
      <c r="L18" s="5"/>
      <c r="M18" s="4">
        <f>ROUND((I18-K18),5)</f>
        <v>1537.9</v>
      </c>
      <c r="N18" s="5"/>
      <c r="O18" s="6">
        <f>ROUND(IF(K18=0, IF(I18=0, 0, 1), I18/K18),5)</f>
        <v>1</v>
      </c>
    </row>
    <row r="19" spans="1:15" x14ac:dyDescent="0.25">
      <c r="A19" s="1"/>
      <c r="B19" s="1"/>
      <c r="C19" s="1"/>
      <c r="D19" s="1"/>
      <c r="E19" s="1"/>
      <c r="F19" s="1" t="s">
        <v>20</v>
      </c>
      <c r="G19" s="1"/>
      <c r="H19" s="1"/>
      <c r="I19" s="4">
        <v>18369.490000000002</v>
      </c>
      <c r="J19" s="5"/>
      <c r="K19" s="4">
        <v>20000</v>
      </c>
      <c r="L19" s="5"/>
      <c r="M19" s="4">
        <f>ROUND((I19-K19),5)</f>
        <v>-1630.51</v>
      </c>
      <c r="N19" s="5"/>
      <c r="O19" s="6">
        <f>ROUND(IF(K19=0, IF(I19=0, 0, 1), I19/K19),5)</f>
        <v>0.91847000000000001</v>
      </c>
    </row>
    <row r="20" spans="1:15" x14ac:dyDescent="0.25">
      <c r="A20" s="1"/>
      <c r="B20" s="1"/>
      <c r="C20" s="1"/>
      <c r="D20" s="1"/>
      <c r="E20" s="1"/>
      <c r="F20" s="1" t="s">
        <v>21</v>
      </c>
      <c r="G20" s="1"/>
      <c r="H20" s="1"/>
      <c r="I20" s="4">
        <v>200113</v>
      </c>
      <c r="J20" s="5"/>
      <c r="K20" s="4">
        <v>45000</v>
      </c>
      <c r="L20" s="5"/>
      <c r="M20" s="4">
        <f>ROUND((I20-K20),5)</f>
        <v>155113</v>
      </c>
      <c r="N20" s="5"/>
      <c r="O20" s="6">
        <f>ROUND(IF(K20=0, IF(I20=0, 0, 1), I20/K20),5)</f>
        <v>4.4469599999999998</v>
      </c>
    </row>
    <row r="21" spans="1:15" x14ac:dyDescent="0.25">
      <c r="A21" s="1"/>
      <c r="B21" s="1"/>
      <c r="C21" s="1"/>
      <c r="D21" s="1"/>
      <c r="E21" s="1"/>
      <c r="F21" s="1" t="s">
        <v>22</v>
      </c>
      <c r="G21" s="1"/>
      <c r="H21" s="1"/>
      <c r="I21" s="4">
        <v>2337.27</v>
      </c>
      <c r="J21" s="5"/>
      <c r="K21" s="4">
        <v>3000</v>
      </c>
      <c r="L21" s="5"/>
      <c r="M21" s="4">
        <f>ROUND((I21-K21),5)</f>
        <v>-662.73</v>
      </c>
      <c r="N21" s="5"/>
      <c r="O21" s="6">
        <f>ROUND(IF(K21=0, IF(I21=0, 0, 1), I21/K21),5)</f>
        <v>0.77908999999999995</v>
      </c>
    </row>
    <row r="22" spans="1:15" x14ac:dyDescent="0.25">
      <c r="A22" s="1"/>
      <c r="B22" s="1"/>
      <c r="C22" s="1"/>
      <c r="D22" s="1"/>
      <c r="E22" s="1"/>
      <c r="F22" s="1" t="s">
        <v>23</v>
      </c>
      <c r="G22" s="1"/>
      <c r="H22" s="1"/>
      <c r="I22" s="4">
        <v>4550</v>
      </c>
      <c r="J22" s="5"/>
      <c r="K22" s="4">
        <v>0</v>
      </c>
      <c r="L22" s="5"/>
      <c r="M22" s="4">
        <f>ROUND((I22-K22),5)</f>
        <v>4550</v>
      </c>
      <c r="N22" s="5"/>
      <c r="O22" s="6">
        <f>ROUND(IF(K22=0, IF(I22=0, 0, 1), I22/K22),5)</f>
        <v>1</v>
      </c>
    </row>
    <row r="23" spans="1:15" x14ac:dyDescent="0.25">
      <c r="A23" s="1"/>
      <c r="B23" s="1"/>
      <c r="C23" s="1"/>
      <c r="D23" s="1"/>
      <c r="E23" s="1"/>
      <c r="F23" s="1" t="s">
        <v>24</v>
      </c>
      <c r="G23" s="1"/>
      <c r="H23" s="1"/>
      <c r="I23" s="4">
        <v>3492.65</v>
      </c>
      <c r="J23" s="5"/>
      <c r="K23" s="4">
        <v>1000</v>
      </c>
      <c r="L23" s="5"/>
      <c r="M23" s="4">
        <f>ROUND((I23-K23),5)</f>
        <v>2492.65</v>
      </c>
      <c r="N23" s="5"/>
      <c r="O23" s="6">
        <f>ROUND(IF(K23=0, IF(I23=0, 0, 1), I23/K23),5)</f>
        <v>3.4926499999999998</v>
      </c>
    </row>
    <row r="24" spans="1:15" x14ac:dyDescent="0.25">
      <c r="A24" s="1"/>
      <c r="B24" s="1"/>
      <c r="C24" s="1"/>
      <c r="D24" s="1"/>
      <c r="E24" s="1"/>
      <c r="F24" s="1" t="s">
        <v>25</v>
      </c>
      <c r="G24" s="1"/>
      <c r="H24" s="1"/>
      <c r="I24" s="4">
        <v>8406.17</v>
      </c>
      <c r="J24" s="5"/>
      <c r="K24" s="4">
        <v>0</v>
      </c>
      <c r="L24" s="5"/>
      <c r="M24" s="4">
        <f>ROUND((I24-K24),5)</f>
        <v>8406.17</v>
      </c>
      <c r="N24" s="5"/>
      <c r="O24" s="6">
        <f>ROUND(IF(K24=0, IF(I24=0, 0, 1), I24/K24),5)</f>
        <v>1</v>
      </c>
    </row>
    <row r="25" spans="1:15" x14ac:dyDescent="0.25">
      <c r="A25" s="1"/>
      <c r="B25" s="1"/>
      <c r="C25" s="1"/>
      <c r="D25" s="1"/>
      <c r="E25" s="1"/>
      <c r="F25" s="1" t="s">
        <v>26</v>
      </c>
      <c r="G25" s="1"/>
      <c r="H25" s="1"/>
      <c r="I25" s="4"/>
      <c r="J25" s="5"/>
      <c r="K25" s="4"/>
      <c r="L25" s="5"/>
      <c r="M25" s="4"/>
      <c r="N25" s="5"/>
      <c r="O25" s="6"/>
    </row>
    <row r="26" spans="1:15" x14ac:dyDescent="0.25">
      <c r="A26" s="1"/>
      <c r="B26" s="1"/>
      <c r="C26" s="1"/>
      <c r="D26" s="1"/>
      <c r="E26" s="1"/>
      <c r="F26" s="1"/>
      <c r="G26" s="1" t="s">
        <v>27</v>
      </c>
      <c r="H26" s="1"/>
      <c r="I26" s="4">
        <v>367633.91999999998</v>
      </c>
      <c r="J26" s="5"/>
      <c r="K26" s="4">
        <v>365500</v>
      </c>
      <c r="L26" s="5"/>
      <c r="M26" s="4">
        <f>ROUND((I26-K26),5)</f>
        <v>2133.92</v>
      </c>
      <c r="N26" s="5"/>
      <c r="O26" s="6">
        <f>ROUND(IF(K26=0, IF(I26=0, 0, 1), I26/K26),5)</f>
        <v>1.0058400000000001</v>
      </c>
    </row>
    <row r="27" spans="1:15" x14ac:dyDescent="0.25">
      <c r="A27" s="1"/>
      <c r="B27" s="1"/>
      <c r="C27" s="1"/>
      <c r="D27" s="1"/>
      <c r="E27" s="1"/>
      <c r="F27" s="1"/>
      <c r="G27" s="1" t="s">
        <v>28</v>
      </c>
      <c r="H27" s="1"/>
      <c r="I27" s="4">
        <v>35269.21</v>
      </c>
      <c r="J27" s="5"/>
      <c r="K27" s="4">
        <v>36000</v>
      </c>
      <c r="L27" s="5"/>
      <c r="M27" s="4">
        <f>ROUND((I27-K27),5)</f>
        <v>-730.79</v>
      </c>
      <c r="N27" s="5"/>
      <c r="O27" s="6">
        <f>ROUND(IF(K27=0, IF(I27=0, 0, 1), I27/K27),5)</f>
        <v>0.97970000000000002</v>
      </c>
    </row>
    <row r="28" spans="1:15" x14ac:dyDescent="0.25">
      <c r="A28" s="1"/>
      <c r="B28" s="1"/>
      <c r="C28" s="1"/>
      <c r="D28" s="1"/>
      <c r="E28" s="1"/>
      <c r="F28" s="1"/>
      <c r="G28" s="1" t="s">
        <v>29</v>
      </c>
      <c r="H28" s="1"/>
      <c r="I28" s="4">
        <v>128786.68</v>
      </c>
      <c r="J28" s="5"/>
      <c r="K28" s="4">
        <v>135500</v>
      </c>
      <c r="L28" s="5"/>
      <c r="M28" s="4">
        <f>ROUND((I28-K28),5)</f>
        <v>-6713.32</v>
      </c>
      <c r="N28" s="5"/>
      <c r="O28" s="6">
        <f>ROUND(IF(K28=0, IF(I28=0, 0, 1), I28/K28),5)</f>
        <v>0.95045999999999997</v>
      </c>
    </row>
    <row r="29" spans="1:15" x14ac:dyDescent="0.25">
      <c r="A29" s="1"/>
      <c r="B29" s="1"/>
      <c r="C29" s="1"/>
      <c r="D29" s="1"/>
      <c r="E29" s="1"/>
      <c r="F29" s="1"/>
      <c r="G29" s="1" t="s">
        <v>30</v>
      </c>
      <c r="H29" s="1"/>
      <c r="I29" s="4">
        <v>23236.19</v>
      </c>
      <c r="J29" s="5"/>
      <c r="K29" s="4">
        <v>20000</v>
      </c>
      <c r="L29" s="5"/>
      <c r="M29" s="4">
        <f>ROUND((I29-K29),5)</f>
        <v>3236.19</v>
      </c>
      <c r="N29" s="5"/>
      <c r="O29" s="6">
        <f>ROUND(IF(K29=0, IF(I29=0, 0, 1), I29/K29),5)</f>
        <v>1.16181</v>
      </c>
    </row>
    <row r="30" spans="1:15" x14ac:dyDescent="0.25">
      <c r="A30" s="1"/>
      <c r="B30" s="1"/>
      <c r="C30" s="1"/>
      <c r="D30" s="1"/>
      <c r="E30" s="1"/>
      <c r="F30" s="1"/>
      <c r="G30" s="1" t="s">
        <v>31</v>
      </c>
      <c r="H30" s="1"/>
      <c r="I30" s="4"/>
      <c r="J30" s="5"/>
      <c r="K30" s="4"/>
      <c r="L30" s="5"/>
      <c r="M30" s="4"/>
      <c r="N30" s="5"/>
      <c r="O30" s="6"/>
    </row>
    <row r="31" spans="1:15" x14ac:dyDescent="0.25">
      <c r="A31" s="1"/>
      <c r="B31" s="1"/>
      <c r="C31" s="1"/>
      <c r="D31" s="1"/>
      <c r="E31" s="1"/>
      <c r="F31" s="1"/>
      <c r="G31" s="1"/>
      <c r="H31" s="1" t="s">
        <v>32</v>
      </c>
      <c r="I31" s="4">
        <v>9829.48</v>
      </c>
      <c r="J31" s="5"/>
      <c r="K31" s="4">
        <v>2500</v>
      </c>
      <c r="L31" s="5"/>
      <c r="M31" s="4">
        <f>ROUND((I31-K31),5)</f>
        <v>7329.48</v>
      </c>
      <c r="N31" s="5"/>
      <c r="O31" s="6">
        <f>ROUND(IF(K31=0, IF(I31=0, 0, 1), I31/K31),5)</f>
        <v>3.9317899999999999</v>
      </c>
    </row>
    <row r="32" spans="1:15" ht="15.75" thickBot="1" x14ac:dyDescent="0.3">
      <c r="A32" s="1"/>
      <c r="B32" s="1"/>
      <c r="C32" s="1"/>
      <c r="D32" s="1"/>
      <c r="E32" s="1"/>
      <c r="F32" s="1"/>
      <c r="G32" s="1"/>
      <c r="H32" s="1" t="s">
        <v>33</v>
      </c>
      <c r="I32" s="7">
        <v>77844.479999999996</v>
      </c>
      <c r="J32" s="5"/>
      <c r="K32" s="7">
        <v>92500</v>
      </c>
      <c r="L32" s="5"/>
      <c r="M32" s="7">
        <f>ROUND((I32-K32),5)</f>
        <v>-14655.52</v>
      </c>
      <c r="N32" s="5"/>
      <c r="O32" s="8">
        <f>ROUND(IF(K32=0, IF(I32=0, 0, 1), I32/K32),5)</f>
        <v>0.84155999999999997</v>
      </c>
    </row>
    <row r="33" spans="1:15" x14ac:dyDescent="0.25">
      <c r="A33" s="1"/>
      <c r="B33" s="1"/>
      <c r="C33" s="1"/>
      <c r="D33" s="1"/>
      <c r="E33" s="1"/>
      <c r="F33" s="1"/>
      <c r="G33" s="1" t="s">
        <v>34</v>
      </c>
      <c r="H33" s="1"/>
      <c r="I33" s="4">
        <f>ROUND(SUM(I30:I32),5)</f>
        <v>87673.96</v>
      </c>
      <c r="J33" s="5"/>
      <c r="K33" s="4">
        <f>ROUND(SUM(K30:K32),5)</f>
        <v>95000</v>
      </c>
      <c r="L33" s="5"/>
      <c r="M33" s="4">
        <f>ROUND((I33-K33),5)</f>
        <v>-7326.04</v>
      </c>
      <c r="N33" s="5"/>
      <c r="O33" s="6">
        <f>ROUND(IF(K33=0, IF(I33=0, 0, 1), I33/K33),5)</f>
        <v>0.92288000000000003</v>
      </c>
    </row>
    <row r="34" spans="1:15" x14ac:dyDescent="0.25">
      <c r="A34" s="1"/>
      <c r="B34" s="1"/>
      <c r="C34" s="1"/>
      <c r="D34" s="1"/>
      <c r="E34" s="1"/>
      <c r="F34" s="1"/>
      <c r="G34" s="1" t="s">
        <v>35</v>
      </c>
      <c r="H34" s="1"/>
      <c r="I34" s="4">
        <v>129427.59</v>
      </c>
      <c r="J34" s="5"/>
      <c r="K34" s="4">
        <v>120000</v>
      </c>
      <c r="L34" s="5"/>
      <c r="M34" s="4">
        <f>ROUND((I34-K34),5)</f>
        <v>9427.59</v>
      </c>
      <c r="N34" s="5"/>
      <c r="O34" s="6">
        <f>ROUND(IF(K34=0, IF(I34=0, 0, 1), I34/K34),5)</f>
        <v>1.07856</v>
      </c>
    </row>
    <row r="35" spans="1:15" ht="15.75" thickBot="1" x14ac:dyDescent="0.3">
      <c r="A35" s="1"/>
      <c r="B35" s="1"/>
      <c r="C35" s="1"/>
      <c r="D35" s="1"/>
      <c r="E35" s="1"/>
      <c r="F35" s="1"/>
      <c r="G35" s="1" t="s">
        <v>36</v>
      </c>
      <c r="H35" s="1"/>
      <c r="I35" s="9">
        <v>2030</v>
      </c>
      <c r="J35" s="5"/>
      <c r="K35" s="9">
        <v>550</v>
      </c>
      <c r="L35" s="5"/>
      <c r="M35" s="9">
        <f>ROUND((I35-K35),5)</f>
        <v>1480</v>
      </c>
      <c r="N35" s="5"/>
      <c r="O35" s="10">
        <f>ROUND(IF(K35=0, IF(I35=0, 0, 1), I35/K35),5)</f>
        <v>3.6909100000000001</v>
      </c>
    </row>
    <row r="36" spans="1:15" ht="15.75" thickBot="1" x14ac:dyDescent="0.3">
      <c r="A36" s="1"/>
      <c r="B36" s="1"/>
      <c r="C36" s="1"/>
      <c r="D36" s="1"/>
      <c r="E36" s="1"/>
      <c r="F36" s="1" t="s">
        <v>37</v>
      </c>
      <c r="G36" s="1"/>
      <c r="H36" s="1"/>
      <c r="I36" s="11">
        <f>ROUND(SUM(I25:I29)+SUM(I33:I35),5)</f>
        <v>774057.55</v>
      </c>
      <c r="J36" s="5"/>
      <c r="K36" s="11">
        <f>ROUND(SUM(K25:K29)+SUM(K33:K35),5)</f>
        <v>772550</v>
      </c>
      <c r="L36" s="5"/>
      <c r="M36" s="11">
        <f>ROUND((I36-K36),5)</f>
        <v>1507.55</v>
      </c>
      <c r="N36" s="5"/>
      <c r="O36" s="12">
        <f>ROUND(IF(K36=0, IF(I36=0, 0, 1), I36/K36),5)</f>
        <v>1.0019499999999999</v>
      </c>
    </row>
    <row r="37" spans="1:15" x14ac:dyDescent="0.25">
      <c r="A37" s="1"/>
      <c r="B37" s="1"/>
      <c r="C37" s="1"/>
      <c r="D37" s="1"/>
      <c r="E37" s="1" t="s">
        <v>38</v>
      </c>
      <c r="F37" s="1"/>
      <c r="G37" s="1"/>
      <c r="H37" s="1"/>
      <c r="I37" s="4">
        <f>ROUND(SUM(I8:I24)+I36,5)</f>
        <v>1158242.9099999999</v>
      </c>
      <c r="J37" s="5"/>
      <c r="K37" s="4">
        <f>ROUND(SUM(K8:K24)+K36,5)</f>
        <v>992250</v>
      </c>
      <c r="L37" s="5"/>
      <c r="M37" s="4">
        <f>ROUND((I37-K37),5)</f>
        <v>165992.91</v>
      </c>
      <c r="N37" s="5"/>
      <c r="O37" s="6">
        <f>ROUND(IF(K37=0, IF(I37=0, 0, 1), I37/K37),5)</f>
        <v>1.1672899999999999</v>
      </c>
    </row>
    <row r="38" spans="1:15" x14ac:dyDescent="0.25">
      <c r="A38" s="1"/>
      <c r="B38" s="1"/>
      <c r="C38" s="1"/>
      <c r="D38" s="1"/>
      <c r="E38" s="1" t="s">
        <v>39</v>
      </c>
      <c r="F38" s="1"/>
      <c r="G38" s="1"/>
      <c r="H38" s="1"/>
      <c r="I38" s="4">
        <v>178454.45</v>
      </c>
      <c r="J38" s="5"/>
      <c r="K38" s="4"/>
      <c r="L38" s="5"/>
      <c r="M38" s="4"/>
      <c r="N38" s="5"/>
      <c r="O38" s="6"/>
    </row>
    <row r="39" spans="1:15" x14ac:dyDescent="0.25">
      <c r="A39" s="1"/>
      <c r="B39" s="1"/>
      <c r="C39" s="1"/>
      <c r="D39" s="1"/>
      <c r="E39" s="1" t="s">
        <v>40</v>
      </c>
      <c r="F39" s="1"/>
      <c r="G39" s="1"/>
      <c r="H39" s="1"/>
      <c r="I39" s="4">
        <v>125099.02</v>
      </c>
      <c r="J39" s="5"/>
      <c r="K39" s="4"/>
      <c r="L39" s="5"/>
      <c r="M39" s="4"/>
      <c r="N39" s="5"/>
      <c r="O39" s="6"/>
    </row>
    <row r="40" spans="1:15" x14ac:dyDescent="0.25">
      <c r="A40" s="1"/>
      <c r="B40" s="1"/>
      <c r="C40" s="1"/>
      <c r="D40" s="1"/>
      <c r="E40" s="1" t="s">
        <v>41</v>
      </c>
      <c r="F40" s="1"/>
      <c r="G40" s="1"/>
      <c r="H40" s="1"/>
      <c r="I40" s="4">
        <v>187000</v>
      </c>
      <c r="J40" s="5"/>
      <c r="K40" s="4"/>
      <c r="L40" s="5"/>
      <c r="M40" s="4"/>
      <c r="N40" s="5"/>
      <c r="O40" s="6"/>
    </row>
    <row r="41" spans="1:15" x14ac:dyDescent="0.25">
      <c r="A41" s="1"/>
      <c r="B41" s="1"/>
      <c r="C41" s="1"/>
      <c r="D41" s="1"/>
      <c r="E41" s="1" t="s">
        <v>42</v>
      </c>
      <c r="F41" s="1"/>
      <c r="G41" s="1"/>
      <c r="H41" s="1"/>
      <c r="I41" s="4"/>
      <c r="J41" s="5"/>
      <c r="K41" s="4"/>
      <c r="L41" s="5"/>
      <c r="M41" s="4"/>
      <c r="N41" s="5"/>
      <c r="O41" s="6"/>
    </row>
    <row r="42" spans="1:15" x14ac:dyDescent="0.25">
      <c r="A42" s="1"/>
      <c r="B42" s="1"/>
      <c r="C42" s="1"/>
      <c r="D42" s="1"/>
      <c r="E42" s="1"/>
      <c r="F42" s="1" t="s">
        <v>43</v>
      </c>
      <c r="G42" s="1"/>
      <c r="H42" s="1"/>
      <c r="I42" s="4">
        <v>10075.879999999999</v>
      </c>
      <c r="J42" s="5"/>
      <c r="K42" s="4">
        <v>5500</v>
      </c>
      <c r="L42" s="5"/>
      <c r="M42" s="4">
        <f>ROUND((I42-K42),5)</f>
        <v>4575.88</v>
      </c>
      <c r="N42" s="5"/>
      <c r="O42" s="6">
        <f>ROUND(IF(K42=0, IF(I42=0, 0, 1), I42/K42),5)</f>
        <v>1.8319799999999999</v>
      </c>
    </row>
    <row r="43" spans="1:15" x14ac:dyDescent="0.25">
      <c r="A43" s="1"/>
      <c r="B43" s="1"/>
      <c r="C43" s="1"/>
      <c r="D43" s="1"/>
      <c r="E43" s="1"/>
      <c r="F43" s="1" t="s">
        <v>44</v>
      </c>
      <c r="G43" s="1"/>
      <c r="H43" s="1"/>
      <c r="I43" s="4">
        <v>569950</v>
      </c>
      <c r="J43" s="5"/>
      <c r="K43" s="4">
        <v>357550</v>
      </c>
      <c r="L43" s="5"/>
      <c r="M43" s="4">
        <f>ROUND((I43-K43),5)</f>
        <v>212400</v>
      </c>
      <c r="N43" s="5"/>
      <c r="O43" s="6">
        <f>ROUND(IF(K43=0, IF(I43=0, 0, 1), I43/K43),5)</f>
        <v>1.5940399999999999</v>
      </c>
    </row>
    <row r="44" spans="1:15" ht="15.75" thickBot="1" x14ac:dyDescent="0.3">
      <c r="A44" s="1"/>
      <c r="B44" s="1"/>
      <c r="C44" s="1"/>
      <c r="D44" s="1"/>
      <c r="E44" s="1"/>
      <c r="F44" s="1" t="s">
        <v>45</v>
      </c>
      <c r="G44" s="1"/>
      <c r="H44" s="1"/>
      <c r="I44" s="7">
        <v>425</v>
      </c>
      <c r="J44" s="5"/>
      <c r="K44" s="7">
        <v>0</v>
      </c>
      <c r="L44" s="5"/>
      <c r="M44" s="7">
        <f>ROUND((I44-K44),5)</f>
        <v>425</v>
      </c>
      <c r="N44" s="5"/>
      <c r="O44" s="8">
        <f>ROUND(IF(K44=0, IF(I44=0, 0, 1), I44/K44),5)</f>
        <v>1</v>
      </c>
    </row>
    <row r="45" spans="1:15" x14ac:dyDescent="0.25">
      <c r="A45" s="1"/>
      <c r="B45" s="1"/>
      <c r="C45" s="1"/>
      <c r="D45" s="1"/>
      <c r="E45" s="1" t="s">
        <v>46</v>
      </c>
      <c r="F45" s="1"/>
      <c r="G45" s="1"/>
      <c r="H45" s="1"/>
      <c r="I45" s="4">
        <f>ROUND(SUM(I41:I44),5)</f>
        <v>580450.88</v>
      </c>
      <c r="J45" s="5"/>
      <c r="K45" s="4">
        <f>ROUND(SUM(K41:K44),5)</f>
        <v>363050</v>
      </c>
      <c r="L45" s="5"/>
      <c r="M45" s="4">
        <f>ROUND((I45-K45),5)</f>
        <v>217400.88</v>
      </c>
      <c r="N45" s="5"/>
      <c r="O45" s="6">
        <f>ROUND(IF(K45=0, IF(I45=0, 0, 1), I45/K45),5)</f>
        <v>1.5988199999999999</v>
      </c>
    </row>
    <row r="46" spans="1:15" x14ac:dyDescent="0.25">
      <c r="A46" s="1"/>
      <c r="B46" s="1"/>
      <c r="C46" s="1"/>
      <c r="D46" s="1"/>
      <c r="E46" s="1" t="s">
        <v>47</v>
      </c>
      <c r="F46" s="1"/>
      <c r="G46" s="1"/>
      <c r="H46" s="1"/>
      <c r="I46" s="4"/>
      <c r="J46" s="5"/>
      <c r="K46" s="4"/>
      <c r="L46" s="5"/>
      <c r="M46" s="4"/>
      <c r="N46" s="5"/>
      <c r="O46" s="6"/>
    </row>
    <row r="47" spans="1:15" x14ac:dyDescent="0.25">
      <c r="A47" s="1"/>
      <c r="B47" s="1"/>
      <c r="C47" s="1"/>
      <c r="D47" s="1"/>
      <c r="E47" s="1"/>
      <c r="F47" s="1" t="s">
        <v>48</v>
      </c>
      <c r="G47" s="1"/>
      <c r="H47" s="1"/>
      <c r="I47" s="4">
        <v>12500</v>
      </c>
      <c r="J47" s="5"/>
      <c r="K47" s="4"/>
      <c r="L47" s="5"/>
      <c r="M47" s="4"/>
      <c r="N47" s="5"/>
      <c r="O47" s="6"/>
    </row>
    <row r="48" spans="1:15" x14ac:dyDescent="0.25">
      <c r="A48" s="1"/>
      <c r="B48" s="1"/>
      <c r="C48" s="1"/>
      <c r="D48" s="1"/>
      <c r="E48" s="1"/>
      <c r="F48" s="1" t="s">
        <v>49</v>
      </c>
      <c r="G48" s="1"/>
      <c r="H48" s="1"/>
      <c r="I48" s="4">
        <v>1181</v>
      </c>
      <c r="J48" s="5"/>
      <c r="K48" s="4"/>
      <c r="L48" s="5"/>
      <c r="M48" s="4"/>
      <c r="N48" s="5"/>
      <c r="O48" s="6"/>
    </row>
    <row r="49" spans="1:15" x14ac:dyDescent="0.25">
      <c r="A49" s="1"/>
      <c r="B49" s="1"/>
      <c r="C49" s="1"/>
      <c r="D49" s="1"/>
      <c r="E49" s="1"/>
      <c r="F49" s="1" t="s">
        <v>50</v>
      </c>
      <c r="G49" s="1"/>
      <c r="H49" s="1"/>
      <c r="I49" s="4">
        <v>1005.74</v>
      </c>
      <c r="J49" s="5"/>
      <c r="K49" s="4"/>
      <c r="L49" s="5"/>
      <c r="M49" s="4"/>
      <c r="N49" s="5"/>
      <c r="O49" s="6"/>
    </row>
    <row r="50" spans="1:15" x14ac:dyDescent="0.25">
      <c r="A50" s="1"/>
      <c r="B50" s="1"/>
      <c r="C50" s="1"/>
      <c r="D50" s="1"/>
      <c r="E50" s="1"/>
      <c r="F50" s="1" t="s">
        <v>51</v>
      </c>
      <c r="G50" s="1"/>
      <c r="H50" s="1"/>
      <c r="I50" s="4">
        <v>3740.9</v>
      </c>
      <c r="J50" s="5"/>
      <c r="K50" s="4"/>
      <c r="L50" s="5"/>
      <c r="M50" s="4"/>
      <c r="N50" s="5"/>
      <c r="O50" s="6"/>
    </row>
    <row r="51" spans="1:15" ht="15.75" thickBot="1" x14ac:dyDescent="0.3">
      <c r="A51" s="1"/>
      <c r="B51" s="1"/>
      <c r="C51" s="1"/>
      <c r="D51" s="1"/>
      <c r="E51" s="1"/>
      <c r="F51" s="1" t="s">
        <v>52</v>
      </c>
      <c r="G51" s="1"/>
      <c r="H51" s="1"/>
      <c r="I51" s="7">
        <v>7750</v>
      </c>
      <c r="J51" s="5"/>
      <c r="K51" s="4"/>
      <c r="L51" s="5"/>
      <c r="M51" s="4"/>
      <c r="N51" s="5"/>
      <c r="O51" s="6"/>
    </row>
    <row r="52" spans="1:15" x14ac:dyDescent="0.25">
      <c r="A52" s="1"/>
      <c r="B52" s="1"/>
      <c r="C52" s="1"/>
      <c r="D52" s="1"/>
      <c r="E52" s="1" t="s">
        <v>53</v>
      </c>
      <c r="F52" s="1"/>
      <c r="G52" s="1"/>
      <c r="H52" s="1"/>
      <c r="I52" s="4">
        <f>ROUND(SUM(I46:I51),5)</f>
        <v>26177.64</v>
      </c>
      <c r="J52" s="5"/>
      <c r="K52" s="4"/>
      <c r="L52" s="5"/>
      <c r="M52" s="4"/>
      <c r="N52" s="5"/>
      <c r="O52" s="6"/>
    </row>
    <row r="53" spans="1:15" x14ac:dyDescent="0.25">
      <c r="A53" s="1"/>
      <c r="B53" s="1"/>
      <c r="C53" s="1"/>
      <c r="D53" s="1"/>
      <c r="E53" s="1" t="s">
        <v>54</v>
      </c>
      <c r="F53" s="1"/>
      <c r="G53" s="1"/>
      <c r="H53" s="1"/>
      <c r="I53" s="4"/>
      <c r="J53" s="5"/>
      <c r="K53" s="4"/>
      <c r="L53" s="5"/>
      <c r="M53" s="4"/>
      <c r="N53" s="5"/>
      <c r="O53" s="6"/>
    </row>
    <row r="54" spans="1:15" x14ac:dyDescent="0.25">
      <c r="A54" s="1"/>
      <c r="B54" s="1"/>
      <c r="C54" s="1"/>
      <c r="D54" s="1"/>
      <c r="E54" s="1"/>
      <c r="F54" s="1" t="s">
        <v>14</v>
      </c>
      <c r="G54" s="1"/>
      <c r="H54" s="1"/>
      <c r="I54" s="4">
        <v>1592.48</v>
      </c>
      <c r="J54" s="5"/>
      <c r="K54" s="4">
        <v>1500</v>
      </c>
      <c r="L54" s="5"/>
      <c r="M54" s="4">
        <f>ROUND((I54-K54),5)</f>
        <v>92.48</v>
      </c>
      <c r="N54" s="5"/>
      <c r="O54" s="6">
        <f>ROUND(IF(K54=0, IF(I54=0, 0, 1), I54/K54),5)</f>
        <v>1.06165</v>
      </c>
    </row>
    <row r="55" spans="1:15" x14ac:dyDescent="0.25">
      <c r="A55" s="1"/>
      <c r="B55" s="1"/>
      <c r="C55" s="1"/>
      <c r="D55" s="1"/>
      <c r="E55" s="1"/>
      <c r="F55" s="1" t="s">
        <v>55</v>
      </c>
      <c r="G55" s="1"/>
      <c r="H55" s="1"/>
      <c r="I55" s="4">
        <v>5184.2700000000004</v>
      </c>
      <c r="J55" s="5"/>
      <c r="K55" s="4">
        <v>9000</v>
      </c>
      <c r="L55" s="5"/>
      <c r="M55" s="4">
        <f>ROUND((I55-K55),5)</f>
        <v>-3815.73</v>
      </c>
      <c r="N55" s="5"/>
      <c r="O55" s="6">
        <f>ROUND(IF(K55=0, IF(I55=0, 0, 1), I55/K55),5)</f>
        <v>0.57603000000000004</v>
      </c>
    </row>
    <row r="56" spans="1:15" x14ac:dyDescent="0.25">
      <c r="A56" s="1"/>
      <c r="B56" s="1"/>
      <c r="C56" s="1"/>
      <c r="D56" s="1"/>
      <c r="E56" s="1"/>
      <c r="F56" s="1" t="s">
        <v>56</v>
      </c>
      <c r="G56" s="1"/>
      <c r="H56" s="1"/>
      <c r="I56" s="4">
        <v>131</v>
      </c>
      <c r="J56" s="5"/>
      <c r="K56" s="4">
        <v>200</v>
      </c>
      <c r="L56" s="5"/>
      <c r="M56" s="4">
        <f>ROUND((I56-K56),5)</f>
        <v>-69</v>
      </c>
      <c r="N56" s="5"/>
      <c r="O56" s="6">
        <f>ROUND(IF(K56=0, IF(I56=0, 0, 1), I56/K56),5)</f>
        <v>0.65500000000000003</v>
      </c>
    </row>
    <row r="57" spans="1:15" x14ac:dyDescent="0.25">
      <c r="A57" s="1"/>
      <c r="B57" s="1"/>
      <c r="C57" s="1"/>
      <c r="D57" s="1"/>
      <c r="E57" s="1"/>
      <c r="F57" s="1" t="s">
        <v>57</v>
      </c>
      <c r="G57" s="1"/>
      <c r="H57" s="1"/>
      <c r="I57" s="4">
        <v>0</v>
      </c>
      <c r="J57" s="5"/>
      <c r="K57" s="4">
        <v>150</v>
      </c>
      <c r="L57" s="5"/>
      <c r="M57" s="4">
        <f>ROUND((I57-K57),5)</f>
        <v>-150</v>
      </c>
      <c r="N57" s="5"/>
      <c r="O57" s="6">
        <f>ROUND(IF(K57=0, IF(I57=0, 0, 1), I57/K57),5)</f>
        <v>0</v>
      </c>
    </row>
    <row r="58" spans="1:15" x14ac:dyDescent="0.25">
      <c r="A58" s="1"/>
      <c r="B58" s="1"/>
      <c r="C58" s="1"/>
      <c r="D58" s="1"/>
      <c r="E58" s="1"/>
      <c r="F58" s="1" t="s">
        <v>58</v>
      </c>
      <c r="G58" s="1"/>
      <c r="H58" s="1"/>
      <c r="I58" s="4">
        <v>25078.19</v>
      </c>
      <c r="J58" s="5"/>
      <c r="K58" s="4">
        <v>18500</v>
      </c>
      <c r="L58" s="5"/>
      <c r="M58" s="4">
        <f>ROUND((I58-K58),5)</f>
        <v>6578.19</v>
      </c>
      <c r="N58" s="5"/>
      <c r="O58" s="6">
        <f>ROUND(IF(K58=0, IF(I58=0, 0, 1), I58/K58),5)</f>
        <v>1.35558</v>
      </c>
    </row>
    <row r="59" spans="1:15" x14ac:dyDescent="0.25">
      <c r="A59" s="1"/>
      <c r="B59" s="1"/>
      <c r="C59" s="1"/>
      <c r="D59" s="1"/>
      <c r="E59" s="1"/>
      <c r="F59" s="1" t="s">
        <v>59</v>
      </c>
      <c r="G59" s="1"/>
      <c r="H59" s="1"/>
      <c r="I59" s="4">
        <v>1054.99</v>
      </c>
      <c r="J59" s="5"/>
      <c r="K59" s="4">
        <v>100</v>
      </c>
      <c r="L59" s="5"/>
      <c r="M59" s="4">
        <f>ROUND((I59-K59),5)</f>
        <v>954.99</v>
      </c>
      <c r="N59" s="5"/>
      <c r="O59" s="6">
        <f>ROUND(IF(K59=0, IF(I59=0, 0, 1), I59/K59),5)</f>
        <v>10.549899999999999</v>
      </c>
    </row>
    <row r="60" spans="1:15" x14ac:dyDescent="0.25">
      <c r="A60" s="1"/>
      <c r="B60" s="1"/>
      <c r="C60" s="1"/>
      <c r="D60" s="1"/>
      <c r="E60" s="1"/>
      <c r="F60" s="1" t="s">
        <v>60</v>
      </c>
      <c r="G60" s="1"/>
      <c r="H60" s="1"/>
      <c r="I60" s="4">
        <v>0</v>
      </c>
      <c r="J60" s="5"/>
      <c r="K60" s="4">
        <v>6000</v>
      </c>
      <c r="L60" s="5"/>
      <c r="M60" s="4">
        <f>ROUND((I60-K60),5)</f>
        <v>-6000</v>
      </c>
      <c r="N60" s="5"/>
      <c r="O60" s="6">
        <f>ROUND(IF(K60=0, IF(I60=0, 0, 1), I60/K60),5)</f>
        <v>0</v>
      </c>
    </row>
    <row r="61" spans="1:15" x14ac:dyDescent="0.25">
      <c r="A61" s="1"/>
      <c r="B61" s="1"/>
      <c r="C61" s="1"/>
      <c r="D61" s="1"/>
      <c r="E61" s="1"/>
      <c r="F61" s="1" t="s">
        <v>61</v>
      </c>
      <c r="G61" s="1"/>
      <c r="H61" s="1"/>
      <c r="I61" s="4">
        <v>2925</v>
      </c>
      <c r="J61" s="5"/>
      <c r="K61" s="4">
        <v>1500</v>
      </c>
      <c r="L61" s="5"/>
      <c r="M61" s="4">
        <f>ROUND((I61-K61),5)</f>
        <v>1425</v>
      </c>
      <c r="N61" s="5"/>
      <c r="O61" s="6">
        <f>ROUND(IF(K61=0, IF(I61=0, 0, 1), I61/K61),5)</f>
        <v>1.95</v>
      </c>
    </row>
    <row r="62" spans="1:15" x14ac:dyDescent="0.25">
      <c r="A62" s="1"/>
      <c r="B62" s="1"/>
      <c r="C62" s="1"/>
      <c r="D62" s="1"/>
      <c r="E62" s="1"/>
      <c r="F62" s="1" t="s">
        <v>62</v>
      </c>
      <c r="G62" s="1"/>
      <c r="H62" s="1"/>
      <c r="I62" s="4">
        <v>0</v>
      </c>
      <c r="J62" s="5"/>
      <c r="K62" s="4">
        <v>4000</v>
      </c>
      <c r="L62" s="5"/>
      <c r="M62" s="4">
        <f>ROUND((I62-K62),5)</f>
        <v>-4000</v>
      </c>
      <c r="N62" s="5"/>
      <c r="O62" s="6">
        <f>ROUND(IF(K62=0, IF(I62=0, 0, 1), I62/K62),5)</f>
        <v>0</v>
      </c>
    </row>
    <row r="63" spans="1:15" x14ac:dyDescent="0.25">
      <c r="A63" s="1"/>
      <c r="B63" s="1"/>
      <c r="C63" s="1"/>
      <c r="D63" s="1"/>
      <c r="E63" s="1"/>
      <c r="F63" s="1" t="s">
        <v>63</v>
      </c>
      <c r="G63" s="1"/>
      <c r="H63" s="1"/>
      <c r="I63" s="4">
        <v>0</v>
      </c>
      <c r="J63" s="5"/>
      <c r="K63" s="4">
        <v>24000</v>
      </c>
      <c r="L63" s="5"/>
      <c r="M63" s="4">
        <f>ROUND((I63-K63),5)</f>
        <v>-24000</v>
      </c>
      <c r="N63" s="5"/>
      <c r="O63" s="6">
        <f>ROUND(IF(K63=0, IF(I63=0, 0, 1), I63/K63),5)</f>
        <v>0</v>
      </c>
    </row>
    <row r="64" spans="1:15" ht="15.75" thickBot="1" x14ac:dyDescent="0.3">
      <c r="A64" s="1"/>
      <c r="B64" s="1"/>
      <c r="C64" s="1"/>
      <c r="D64" s="1"/>
      <c r="E64" s="1"/>
      <c r="F64" s="1" t="s">
        <v>64</v>
      </c>
      <c r="G64" s="1"/>
      <c r="H64" s="1"/>
      <c r="I64" s="9">
        <v>875693.51</v>
      </c>
      <c r="J64" s="5"/>
      <c r="K64" s="9">
        <v>825000</v>
      </c>
      <c r="L64" s="5"/>
      <c r="M64" s="9">
        <f>ROUND((I64-K64),5)</f>
        <v>50693.51</v>
      </c>
      <c r="N64" s="5"/>
      <c r="O64" s="10">
        <f>ROUND(IF(K64=0, IF(I64=0, 0, 1), I64/K64),5)</f>
        <v>1.06145</v>
      </c>
    </row>
    <row r="65" spans="1:15" ht="15.75" thickBot="1" x14ac:dyDescent="0.3">
      <c r="A65" s="1"/>
      <c r="B65" s="1"/>
      <c r="C65" s="1"/>
      <c r="D65" s="1"/>
      <c r="E65" s="1" t="s">
        <v>65</v>
      </c>
      <c r="F65" s="1"/>
      <c r="G65" s="1"/>
      <c r="H65" s="1"/>
      <c r="I65" s="13">
        <f>ROUND(SUM(I53:I64),5)</f>
        <v>911659.44</v>
      </c>
      <c r="J65" s="5"/>
      <c r="K65" s="13">
        <f>ROUND(SUM(K53:K64),5)</f>
        <v>889950</v>
      </c>
      <c r="L65" s="5"/>
      <c r="M65" s="13">
        <f>ROUND((I65-K65),5)</f>
        <v>21709.439999999999</v>
      </c>
      <c r="N65" s="5"/>
      <c r="O65" s="14">
        <f>ROUND(IF(K65=0, IF(I65=0, 0, 1), I65/K65),5)</f>
        <v>1.0243899999999999</v>
      </c>
    </row>
    <row r="66" spans="1:15" ht="15.75" thickBot="1" x14ac:dyDescent="0.3">
      <c r="A66" s="1"/>
      <c r="B66" s="1"/>
      <c r="C66" s="1"/>
      <c r="D66" s="1" t="s">
        <v>66</v>
      </c>
      <c r="E66" s="1"/>
      <c r="F66" s="1"/>
      <c r="G66" s="1"/>
      <c r="H66" s="1"/>
      <c r="I66" s="11">
        <f>ROUND(SUM(I4:I7)+SUM(I37:I40)+I45+I52+I65,5)</f>
        <v>3474147.76</v>
      </c>
      <c r="J66" s="5"/>
      <c r="K66" s="11">
        <f>ROUND(SUM(K4:K7)+SUM(K37:K40)+K45+K52+K65,5)</f>
        <v>2445250</v>
      </c>
      <c r="L66" s="5"/>
      <c r="M66" s="11">
        <f>ROUND((I66-K66),5)</f>
        <v>1028897.76</v>
      </c>
      <c r="N66" s="5"/>
      <c r="O66" s="12">
        <f>ROUND(IF(K66=0, IF(I66=0, 0, 1), I66/K66),5)</f>
        <v>1.4207700000000001</v>
      </c>
    </row>
    <row r="67" spans="1:15" x14ac:dyDescent="0.25">
      <c r="A67" s="1"/>
      <c r="B67" s="1"/>
      <c r="C67" s="1" t="s">
        <v>67</v>
      </c>
      <c r="D67" s="1"/>
      <c r="E67" s="1"/>
      <c r="F67" s="1"/>
      <c r="G67" s="1"/>
      <c r="H67" s="1"/>
      <c r="I67" s="4">
        <f>I66</f>
        <v>3474147.76</v>
      </c>
      <c r="J67" s="5"/>
      <c r="K67" s="4">
        <f>K66</f>
        <v>2445250</v>
      </c>
      <c r="L67" s="5"/>
      <c r="M67" s="4">
        <f>ROUND((I67-K67),5)</f>
        <v>1028897.76</v>
      </c>
      <c r="N67" s="5"/>
      <c r="O67" s="6">
        <f>ROUND(IF(K67=0, IF(I67=0, 0, 1), I67/K67),5)</f>
        <v>1.4207700000000001</v>
      </c>
    </row>
    <row r="68" spans="1:15" x14ac:dyDescent="0.25">
      <c r="A68" s="1"/>
      <c r="B68" s="1"/>
      <c r="C68" s="1"/>
      <c r="D68" s="1" t="s">
        <v>68</v>
      </c>
      <c r="E68" s="1"/>
      <c r="F68" s="1"/>
      <c r="G68" s="1"/>
      <c r="H68" s="1"/>
      <c r="I68" s="4"/>
      <c r="J68" s="5"/>
      <c r="K68" s="4"/>
      <c r="L68" s="5"/>
      <c r="M68" s="4"/>
      <c r="N68" s="5"/>
      <c r="O68" s="6"/>
    </row>
    <row r="69" spans="1:15" x14ac:dyDescent="0.25">
      <c r="A69" s="1"/>
      <c r="B69" s="1"/>
      <c r="C69" s="1"/>
      <c r="D69" s="1"/>
      <c r="E69" s="1" t="s">
        <v>69</v>
      </c>
      <c r="F69" s="1"/>
      <c r="G69" s="1"/>
      <c r="H69" s="1"/>
      <c r="I69" s="4"/>
      <c r="J69" s="5"/>
      <c r="K69" s="4"/>
      <c r="L69" s="5"/>
      <c r="M69" s="4"/>
      <c r="N69" s="5"/>
      <c r="O69" s="6"/>
    </row>
    <row r="70" spans="1:15" x14ac:dyDescent="0.25">
      <c r="A70" s="1"/>
      <c r="B70" s="1"/>
      <c r="C70" s="1"/>
      <c r="D70" s="1"/>
      <c r="E70" s="1"/>
      <c r="F70" s="1" t="s">
        <v>70</v>
      </c>
      <c r="G70" s="1"/>
      <c r="H70" s="1"/>
      <c r="I70" s="4">
        <v>826.2</v>
      </c>
      <c r="J70" s="5"/>
      <c r="K70" s="4"/>
      <c r="L70" s="5"/>
      <c r="M70" s="4"/>
      <c r="N70" s="5"/>
      <c r="O70" s="6"/>
    </row>
    <row r="71" spans="1:15" ht="15.75" thickBot="1" x14ac:dyDescent="0.3">
      <c r="A71" s="1"/>
      <c r="B71" s="1"/>
      <c r="C71" s="1"/>
      <c r="D71" s="1"/>
      <c r="E71" s="1"/>
      <c r="F71" s="1" t="s">
        <v>71</v>
      </c>
      <c r="G71" s="1"/>
      <c r="H71" s="1"/>
      <c r="I71" s="7">
        <v>21600</v>
      </c>
      <c r="J71" s="5"/>
      <c r="K71" s="7">
        <v>21600</v>
      </c>
      <c r="L71" s="5"/>
      <c r="M71" s="7">
        <f>ROUND((I71-K71),5)</f>
        <v>0</v>
      </c>
      <c r="N71" s="5"/>
      <c r="O71" s="8">
        <f>ROUND(IF(K71=0, IF(I71=0, 0, 1), I71/K71),5)</f>
        <v>1</v>
      </c>
    </row>
    <row r="72" spans="1:15" x14ac:dyDescent="0.25">
      <c r="A72" s="1"/>
      <c r="B72" s="1"/>
      <c r="C72" s="1"/>
      <c r="D72" s="1"/>
      <c r="E72" s="1" t="s">
        <v>72</v>
      </c>
      <c r="F72" s="1"/>
      <c r="G72" s="1"/>
      <c r="H72" s="1"/>
      <c r="I72" s="4">
        <f>ROUND(SUM(I69:I71),5)</f>
        <v>22426.2</v>
      </c>
      <c r="J72" s="5"/>
      <c r="K72" s="4">
        <f>ROUND(SUM(K69:K71),5)</f>
        <v>21600</v>
      </c>
      <c r="L72" s="5"/>
      <c r="M72" s="4">
        <f>ROUND((I72-K72),5)</f>
        <v>826.2</v>
      </c>
      <c r="N72" s="5"/>
      <c r="O72" s="6">
        <f>ROUND(IF(K72=0, IF(I72=0, 0, 1), I72/K72),5)</f>
        <v>1.0382499999999999</v>
      </c>
    </row>
    <row r="73" spans="1:15" x14ac:dyDescent="0.25">
      <c r="A73" s="1"/>
      <c r="B73" s="1"/>
      <c r="C73" s="1"/>
      <c r="D73" s="1"/>
      <c r="E73" s="1" t="s">
        <v>73</v>
      </c>
      <c r="F73" s="1"/>
      <c r="G73" s="1"/>
      <c r="H73" s="1"/>
      <c r="I73" s="4"/>
      <c r="J73" s="5"/>
      <c r="K73" s="4"/>
      <c r="L73" s="5"/>
      <c r="M73" s="4"/>
      <c r="N73" s="5"/>
      <c r="O73" s="6"/>
    </row>
    <row r="74" spans="1:15" x14ac:dyDescent="0.25">
      <c r="A74" s="1"/>
      <c r="B74" s="1"/>
      <c r="C74" s="1"/>
      <c r="D74" s="1"/>
      <c r="E74" s="1"/>
      <c r="F74" s="1" t="s">
        <v>74</v>
      </c>
      <c r="G74" s="1"/>
      <c r="H74" s="1"/>
      <c r="I74" s="4">
        <v>11981</v>
      </c>
      <c r="J74" s="5"/>
      <c r="K74" s="4">
        <v>12000</v>
      </c>
      <c r="L74" s="5"/>
      <c r="M74" s="4">
        <f>ROUND((I74-K74),5)</f>
        <v>-19</v>
      </c>
      <c r="N74" s="5"/>
      <c r="O74" s="6">
        <f>ROUND(IF(K74=0, IF(I74=0, 0, 1), I74/K74),5)</f>
        <v>0.99841999999999997</v>
      </c>
    </row>
    <row r="75" spans="1:15" x14ac:dyDescent="0.25">
      <c r="A75" s="1"/>
      <c r="B75" s="1"/>
      <c r="C75" s="1"/>
      <c r="D75" s="1"/>
      <c r="E75" s="1"/>
      <c r="F75" s="1" t="s">
        <v>75</v>
      </c>
      <c r="G75" s="1"/>
      <c r="H75" s="1"/>
      <c r="I75" s="4">
        <v>0</v>
      </c>
      <c r="J75" s="5"/>
      <c r="K75" s="4">
        <v>100</v>
      </c>
      <c r="L75" s="5"/>
      <c r="M75" s="4">
        <f>ROUND((I75-K75),5)</f>
        <v>-100</v>
      </c>
      <c r="N75" s="5"/>
      <c r="O75" s="6">
        <f>ROUND(IF(K75=0, IF(I75=0, 0, 1), I75/K75),5)</f>
        <v>0</v>
      </c>
    </row>
    <row r="76" spans="1:15" x14ac:dyDescent="0.25">
      <c r="A76" s="1"/>
      <c r="B76" s="1"/>
      <c r="C76" s="1"/>
      <c r="D76" s="1"/>
      <c r="E76" s="1"/>
      <c r="F76" s="1" t="s">
        <v>76</v>
      </c>
      <c r="G76" s="1"/>
      <c r="H76" s="1"/>
      <c r="I76" s="4">
        <v>7147.66</v>
      </c>
      <c r="J76" s="5"/>
      <c r="K76" s="4">
        <v>5500</v>
      </c>
      <c r="L76" s="5"/>
      <c r="M76" s="4">
        <f>ROUND((I76-K76),5)</f>
        <v>1647.66</v>
      </c>
      <c r="N76" s="5"/>
      <c r="O76" s="6">
        <f>ROUND(IF(K76=0, IF(I76=0, 0, 1), I76/K76),5)</f>
        <v>1.2995699999999999</v>
      </c>
    </row>
    <row r="77" spans="1:15" x14ac:dyDescent="0.25">
      <c r="A77" s="1"/>
      <c r="B77" s="1"/>
      <c r="C77" s="1"/>
      <c r="D77" s="1"/>
      <c r="E77" s="1"/>
      <c r="F77" s="1" t="s">
        <v>77</v>
      </c>
      <c r="G77" s="1"/>
      <c r="H77" s="1"/>
      <c r="I77" s="4">
        <v>8175.99</v>
      </c>
      <c r="J77" s="5"/>
      <c r="K77" s="4">
        <v>3000</v>
      </c>
      <c r="L77" s="5"/>
      <c r="M77" s="4">
        <f>ROUND((I77-K77),5)</f>
        <v>5175.99</v>
      </c>
      <c r="N77" s="5"/>
      <c r="O77" s="6">
        <f>ROUND(IF(K77=0, IF(I77=0, 0, 1), I77/K77),5)</f>
        <v>2.72533</v>
      </c>
    </row>
    <row r="78" spans="1:15" x14ac:dyDescent="0.25">
      <c r="A78" s="1"/>
      <c r="B78" s="1"/>
      <c r="C78" s="1"/>
      <c r="D78" s="1"/>
      <c r="E78" s="1"/>
      <c r="F78" s="1" t="s">
        <v>78</v>
      </c>
      <c r="G78" s="1"/>
      <c r="H78" s="1"/>
      <c r="I78" s="4">
        <v>7525</v>
      </c>
      <c r="J78" s="5"/>
      <c r="K78" s="4">
        <v>12000</v>
      </c>
      <c r="L78" s="5"/>
      <c r="M78" s="4">
        <f>ROUND((I78-K78),5)</f>
        <v>-4475</v>
      </c>
      <c r="N78" s="5"/>
      <c r="O78" s="6">
        <f>ROUND(IF(K78=0, IF(I78=0, 0, 1), I78/K78),5)</f>
        <v>0.62707999999999997</v>
      </c>
    </row>
    <row r="79" spans="1:15" x14ac:dyDescent="0.25">
      <c r="A79" s="1"/>
      <c r="B79" s="1"/>
      <c r="C79" s="1"/>
      <c r="D79" s="1"/>
      <c r="E79" s="1"/>
      <c r="F79" s="1" t="s">
        <v>79</v>
      </c>
      <c r="G79" s="1"/>
      <c r="H79" s="1"/>
      <c r="I79" s="4">
        <v>5699.52</v>
      </c>
      <c r="J79" s="5"/>
      <c r="K79" s="4">
        <v>1000</v>
      </c>
      <c r="L79" s="5"/>
      <c r="M79" s="4">
        <f>ROUND((I79-K79),5)</f>
        <v>4699.5200000000004</v>
      </c>
      <c r="N79" s="5"/>
      <c r="O79" s="6">
        <f>ROUND(IF(K79=0, IF(I79=0, 0, 1), I79/K79),5)</f>
        <v>5.6995199999999997</v>
      </c>
    </row>
    <row r="80" spans="1:15" x14ac:dyDescent="0.25">
      <c r="A80" s="1"/>
      <c r="B80" s="1"/>
      <c r="C80" s="1"/>
      <c r="D80" s="1"/>
      <c r="E80" s="1"/>
      <c r="F80" s="1" t="s">
        <v>80</v>
      </c>
      <c r="G80" s="1"/>
      <c r="H80" s="1"/>
      <c r="I80" s="4">
        <v>9122.7900000000009</v>
      </c>
      <c r="J80" s="5"/>
      <c r="K80" s="4">
        <v>5000</v>
      </c>
      <c r="L80" s="5"/>
      <c r="M80" s="4">
        <f>ROUND((I80-K80),5)</f>
        <v>4122.79</v>
      </c>
      <c r="N80" s="5"/>
      <c r="O80" s="6">
        <f>ROUND(IF(K80=0, IF(I80=0, 0, 1), I80/K80),5)</f>
        <v>1.82456</v>
      </c>
    </row>
    <row r="81" spans="1:15" x14ac:dyDescent="0.25">
      <c r="A81" s="1"/>
      <c r="B81" s="1"/>
      <c r="C81" s="1"/>
      <c r="D81" s="1"/>
      <c r="E81" s="1"/>
      <c r="F81" s="1" t="s">
        <v>81</v>
      </c>
      <c r="G81" s="1"/>
      <c r="H81" s="1"/>
      <c r="I81" s="4">
        <v>270.55</v>
      </c>
      <c r="J81" s="5"/>
      <c r="K81" s="4">
        <v>1000</v>
      </c>
      <c r="L81" s="5"/>
      <c r="M81" s="4">
        <f>ROUND((I81-K81),5)</f>
        <v>-729.45</v>
      </c>
      <c r="N81" s="5"/>
      <c r="O81" s="6">
        <f>ROUND(IF(K81=0, IF(I81=0, 0, 1), I81/K81),5)</f>
        <v>0.27055000000000001</v>
      </c>
    </row>
    <row r="82" spans="1:15" x14ac:dyDescent="0.25">
      <c r="A82" s="1"/>
      <c r="B82" s="1"/>
      <c r="C82" s="1"/>
      <c r="D82" s="1"/>
      <c r="E82" s="1"/>
      <c r="F82" s="1" t="s">
        <v>82</v>
      </c>
      <c r="G82" s="1"/>
      <c r="H82" s="1"/>
      <c r="I82" s="4">
        <v>3000</v>
      </c>
      <c r="J82" s="5"/>
      <c r="K82" s="4"/>
      <c r="L82" s="5"/>
      <c r="M82" s="4"/>
      <c r="N82" s="5"/>
      <c r="O82" s="6"/>
    </row>
    <row r="83" spans="1:15" x14ac:dyDescent="0.25">
      <c r="A83" s="1"/>
      <c r="B83" s="1"/>
      <c r="C83" s="1"/>
      <c r="D83" s="1"/>
      <c r="E83" s="1"/>
      <c r="F83" s="1" t="s">
        <v>83</v>
      </c>
      <c r="G83" s="1"/>
      <c r="H83" s="1"/>
      <c r="I83" s="4">
        <v>11384.36</v>
      </c>
      <c r="J83" s="5"/>
      <c r="K83" s="4">
        <v>12000</v>
      </c>
      <c r="L83" s="5"/>
      <c r="M83" s="4">
        <f>ROUND((I83-K83),5)</f>
        <v>-615.64</v>
      </c>
      <c r="N83" s="5"/>
      <c r="O83" s="6">
        <f>ROUND(IF(K83=0, IF(I83=0, 0, 1), I83/K83),5)</f>
        <v>0.94869999999999999</v>
      </c>
    </row>
    <row r="84" spans="1:15" x14ac:dyDescent="0.25">
      <c r="A84" s="1"/>
      <c r="B84" s="1"/>
      <c r="C84" s="1"/>
      <c r="D84" s="1"/>
      <c r="E84" s="1"/>
      <c r="F84" s="1" t="s">
        <v>84</v>
      </c>
      <c r="G84" s="1"/>
      <c r="H84" s="1"/>
      <c r="I84" s="4"/>
      <c r="J84" s="5"/>
      <c r="K84" s="4"/>
      <c r="L84" s="5"/>
      <c r="M84" s="4"/>
      <c r="N84" s="5"/>
      <c r="O84" s="6"/>
    </row>
    <row r="85" spans="1:15" ht="15.75" thickBot="1" x14ac:dyDescent="0.3">
      <c r="A85" s="1"/>
      <c r="B85" s="1"/>
      <c r="C85" s="1"/>
      <c r="D85" s="1"/>
      <c r="E85" s="1"/>
      <c r="F85" s="1"/>
      <c r="G85" s="1" t="s">
        <v>85</v>
      </c>
      <c r="H85" s="1"/>
      <c r="I85" s="9">
        <v>597.6</v>
      </c>
      <c r="J85" s="5"/>
      <c r="K85" s="4"/>
      <c r="L85" s="5"/>
      <c r="M85" s="4"/>
      <c r="N85" s="5"/>
      <c r="O85" s="6"/>
    </row>
    <row r="86" spans="1:15" ht="15.75" thickBot="1" x14ac:dyDescent="0.3">
      <c r="A86" s="1"/>
      <c r="B86" s="1"/>
      <c r="C86" s="1"/>
      <c r="D86" s="1"/>
      <c r="E86" s="1"/>
      <c r="F86" s="1" t="s">
        <v>86</v>
      </c>
      <c r="G86" s="1"/>
      <c r="H86" s="1"/>
      <c r="I86" s="11">
        <f>ROUND(SUM(I84:I85),5)</f>
        <v>597.6</v>
      </c>
      <c r="J86" s="5"/>
      <c r="K86" s="7"/>
      <c r="L86" s="5"/>
      <c r="M86" s="7"/>
      <c r="N86" s="5"/>
      <c r="O86" s="8"/>
    </row>
    <row r="87" spans="1:15" x14ac:dyDescent="0.25">
      <c r="A87" s="1"/>
      <c r="B87" s="1"/>
      <c r="C87" s="1"/>
      <c r="D87" s="1"/>
      <c r="E87" s="1" t="s">
        <v>87</v>
      </c>
      <c r="F87" s="1"/>
      <c r="G87" s="1"/>
      <c r="H87" s="1"/>
      <c r="I87" s="4">
        <f>ROUND(SUM(I73:I83)+I86,5)</f>
        <v>64904.47</v>
      </c>
      <c r="J87" s="5"/>
      <c r="K87" s="4">
        <f>ROUND(SUM(K73:K83)+K86,5)</f>
        <v>51600</v>
      </c>
      <c r="L87" s="5"/>
      <c r="M87" s="4">
        <f>ROUND((I87-K87),5)</f>
        <v>13304.47</v>
      </c>
      <c r="N87" s="5"/>
      <c r="O87" s="6">
        <f>ROUND(IF(K87=0, IF(I87=0, 0, 1), I87/K87),5)</f>
        <v>1.2578400000000001</v>
      </c>
    </row>
    <row r="88" spans="1:15" x14ac:dyDescent="0.25">
      <c r="A88" s="1"/>
      <c r="B88" s="1"/>
      <c r="C88" s="1"/>
      <c r="D88" s="1"/>
      <c r="E88" s="1" t="s">
        <v>88</v>
      </c>
      <c r="F88" s="1"/>
      <c r="G88" s="1"/>
      <c r="H88" s="1"/>
      <c r="I88" s="4">
        <v>187156.52</v>
      </c>
      <c r="J88" s="5"/>
      <c r="K88" s="4">
        <v>200000</v>
      </c>
      <c r="L88" s="5"/>
      <c r="M88" s="4">
        <f>ROUND((I88-K88),5)</f>
        <v>-12843.48</v>
      </c>
      <c r="N88" s="5"/>
      <c r="O88" s="6">
        <f>ROUND(IF(K88=0, IF(I88=0, 0, 1), I88/K88),5)</f>
        <v>0.93577999999999995</v>
      </c>
    </row>
    <row r="89" spans="1:15" x14ac:dyDescent="0.25">
      <c r="A89" s="1"/>
      <c r="B89" s="1"/>
      <c r="C89" s="1"/>
      <c r="D89" s="1"/>
      <c r="E89" s="1" t="s">
        <v>89</v>
      </c>
      <c r="F89" s="1"/>
      <c r="G89" s="1"/>
      <c r="H89" s="1"/>
      <c r="I89" s="4"/>
      <c r="J89" s="5"/>
      <c r="K89" s="4"/>
      <c r="L89" s="5"/>
      <c r="M89" s="4"/>
      <c r="N89" s="5"/>
      <c r="O89" s="6"/>
    </row>
    <row r="90" spans="1:15" x14ac:dyDescent="0.25">
      <c r="A90" s="1"/>
      <c r="B90" s="1"/>
      <c r="C90" s="1"/>
      <c r="D90" s="1"/>
      <c r="E90" s="1"/>
      <c r="F90" s="1" t="s">
        <v>90</v>
      </c>
      <c r="G90" s="1"/>
      <c r="H90" s="1"/>
      <c r="I90" s="4">
        <v>6850</v>
      </c>
      <c r="J90" s="5"/>
      <c r="K90" s="4"/>
      <c r="L90" s="5"/>
      <c r="M90" s="4"/>
      <c r="N90" s="5"/>
      <c r="O90" s="6"/>
    </row>
    <row r="91" spans="1:15" x14ac:dyDescent="0.25">
      <c r="A91" s="1"/>
      <c r="B91" s="1"/>
      <c r="C91" s="1"/>
      <c r="D91" s="1"/>
      <c r="E91" s="1"/>
      <c r="F91" s="1" t="s">
        <v>91</v>
      </c>
      <c r="G91" s="1"/>
      <c r="H91" s="1"/>
      <c r="I91" s="4">
        <v>1064.06</v>
      </c>
      <c r="J91" s="5"/>
      <c r="K91" s="4">
        <v>2000</v>
      </c>
      <c r="L91" s="5"/>
      <c r="M91" s="4">
        <f>ROUND((I91-K91),5)</f>
        <v>-935.94</v>
      </c>
      <c r="N91" s="5"/>
      <c r="O91" s="6">
        <f>ROUND(IF(K91=0, IF(I91=0, 0, 1), I91/K91),5)</f>
        <v>0.53203</v>
      </c>
    </row>
    <row r="92" spans="1:15" x14ac:dyDescent="0.25">
      <c r="A92" s="1"/>
      <c r="B92" s="1"/>
      <c r="C92" s="1"/>
      <c r="D92" s="1"/>
      <c r="E92" s="1"/>
      <c r="F92" s="1" t="s">
        <v>92</v>
      </c>
      <c r="G92" s="1"/>
      <c r="H92" s="1"/>
      <c r="I92" s="4">
        <v>0</v>
      </c>
      <c r="J92" s="5"/>
      <c r="K92" s="4">
        <v>0</v>
      </c>
      <c r="L92" s="5"/>
      <c r="M92" s="4">
        <f>ROUND((I92-K92),5)</f>
        <v>0</v>
      </c>
      <c r="N92" s="5"/>
      <c r="O92" s="6">
        <f>ROUND(IF(K92=0, IF(I92=0, 0, 1), I92/K92),5)</f>
        <v>0</v>
      </c>
    </row>
    <row r="93" spans="1:15" x14ac:dyDescent="0.25">
      <c r="A93" s="1"/>
      <c r="B93" s="1"/>
      <c r="C93" s="1"/>
      <c r="D93" s="1"/>
      <c r="E93" s="1"/>
      <c r="F93" s="1" t="s">
        <v>93</v>
      </c>
      <c r="G93" s="1"/>
      <c r="H93" s="1"/>
      <c r="I93" s="4">
        <v>0</v>
      </c>
      <c r="J93" s="5"/>
      <c r="K93" s="4">
        <v>5250</v>
      </c>
      <c r="L93" s="5"/>
      <c r="M93" s="4">
        <f>ROUND((I93-K93),5)</f>
        <v>-5250</v>
      </c>
      <c r="N93" s="5"/>
      <c r="O93" s="6">
        <f>ROUND(IF(K93=0, IF(I93=0, 0, 1), I93/K93),5)</f>
        <v>0</v>
      </c>
    </row>
    <row r="94" spans="1:15" x14ac:dyDescent="0.25">
      <c r="A94" s="1"/>
      <c r="B94" s="1"/>
      <c r="C94" s="1"/>
      <c r="D94" s="1"/>
      <c r="E94" s="1"/>
      <c r="F94" s="1" t="s">
        <v>94</v>
      </c>
      <c r="G94" s="1"/>
      <c r="H94" s="1"/>
      <c r="I94" s="4">
        <v>32179.86</v>
      </c>
      <c r="J94" s="5"/>
      <c r="K94" s="4">
        <v>31000</v>
      </c>
      <c r="L94" s="5"/>
      <c r="M94" s="4">
        <f>ROUND((I94-K94),5)</f>
        <v>1179.8599999999999</v>
      </c>
      <c r="N94" s="5"/>
      <c r="O94" s="6">
        <f>ROUND(IF(K94=0, IF(I94=0, 0, 1), I94/K94),5)</f>
        <v>1.03806</v>
      </c>
    </row>
    <row r="95" spans="1:15" x14ac:dyDescent="0.25">
      <c r="A95" s="1"/>
      <c r="B95" s="1"/>
      <c r="C95" s="1"/>
      <c r="D95" s="1"/>
      <c r="E95" s="1"/>
      <c r="F95" s="1" t="s">
        <v>95</v>
      </c>
      <c r="G95" s="1"/>
      <c r="H95" s="1"/>
      <c r="I95" s="4">
        <v>735.43</v>
      </c>
      <c r="J95" s="5"/>
      <c r="K95" s="4">
        <v>1000</v>
      </c>
      <c r="L95" s="5"/>
      <c r="M95" s="4">
        <f>ROUND((I95-K95),5)</f>
        <v>-264.57</v>
      </c>
      <c r="N95" s="5"/>
      <c r="O95" s="6">
        <f>ROUND(IF(K95=0, IF(I95=0, 0, 1), I95/K95),5)</f>
        <v>0.73543000000000003</v>
      </c>
    </row>
    <row r="96" spans="1:15" x14ac:dyDescent="0.25">
      <c r="A96" s="1"/>
      <c r="B96" s="1"/>
      <c r="C96" s="1"/>
      <c r="D96" s="1"/>
      <c r="E96" s="1"/>
      <c r="F96" s="1" t="s">
        <v>96</v>
      </c>
      <c r="G96" s="1"/>
      <c r="H96" s="1"/>
      <c r="I96" s="4">
        <v>15427.77</v>
      </c>
      <c r="J96" s="5"/>
      <c r="K96" s="4">
        <v>10000</v>
      </c>
      <c r="L96" s="5"/>
      <c r="M96" s="4">
        <f>ROUND((I96-K96),5)</f>
        <v>5427.77</v>
      </c>
      <c r="N96" s="5"/>
      <c r="O96" s="6">
        <f>ROUND(IF(K96=0, IF(I96=0, 0, 1), I96/K96),5)</f>
        <v>1.54278</v>
      </c>
    </row>
    <row r="97" spans="1:15" x14ac:dyDescent="0.25">
      <c r="A97" s="1"/>
      <c r="B97" s="1"/>
      <c r="C97" s="1"/>
      <c r="D97" s="1"/>
      <c r="E97" s="1"/>
      <c r="F97" s="1" t="s">
        <v>97</v>
      </c>
      <c r="G97" s="1"/>
      <c r="H97" s="1"/>
      <c r="I97" s="4">
        <v>4203</v>
      </c>
      <c r="J97" s="5"/>
      <c r="K97" s="4">
        <v>2500</v>
      </c>
      <c r="L97" s="5"/>
      <c r="M97" s="4">
        <f>ROUND((I97-K97),5)</f>
        <v>1703</v>
      </c>
      <c r="N97" s="5"/>
      <c r="O97" s="6">
        <f>ROUND(IF(K97=0, IF(I97=0, 0, 1), I97/K97),5)</f>
        <v>1.6812</v>
      </c>
    </row>
    <row r="98" spans="1:15" x14ac:dyDescent="0.25">
      <c r="A98" s="1"/>
      <c r="B98" s="1"/>
      <c r="C98" s="1"/>
      <c r="D98" s="1"/>
      <c r="E98" s="1"/>
      <c r="F98" s="1" t="s">
        <v>98</v>
      </c>
      <c r="G98" s="1"/>
      <c r="H98" s="1"/>
      <c r="I98" s="4">
        <v>3700</v>
      </c>
      <c r="J98" s="5"/>
      <c r="K98" s="4"/>
      <c r="L98" s="5"/>
      <c r="M98" s="4"/>
      <c r="N98" s="5"/>
      <c r="O98" s="6"/>
    </row>
    <row r="99" spans="1:15" x14ac:dyDescent="0.25">
      <c r="A99" s="1"/>
      <c r="B99" s="1"/>
      <c r="C99" s="1"/>
      <c r="D99" s="1"/>
      <c r="E99" s="1"/>
      <c r="F99" s="1" t="s">
        <v>70</v>
      </c>
      <c r="G99" s="1"/>
      <c r="H99" s="1"/>
      <c r="I99" s="4">
        <v>6773.13</v>
      </c>
      <c r="J99" s="5"/>
      <c r="K99" s="4"/>
      <c r="L99" s="5"/>
      <c r="M99" s="4"/>
      <c r="N99" s="5"/>
      <c r="O99" s="6"/>
    </row>
    <row r="100" spans="1:15" x14ac:dyDescent="0.25">
      <c r="A100" s="1"/>
      <c r="B100" s="1"/>
      <c r="C100" s="1"/>
      <c r="D100" s="1"/>
      <c r="E100" s="1"/>
      <c r="F100" s="1" t="s">
        <v>99</v>
      </c>
      <c r="G100" s="1"/>
      <c r="H100" s="1"/>
      <c r="I100" s="4">
        <v>0</v>
      </c>
      <c r="J100" s="5"/>
      <c r="K100" s="4">
        <v>5000</v>
      </c>
      <c r="L100" s="5"/>
      <c r="M100" s="4">
        <f>ROUND((I100-K100),5)</f>
        <v>-5000</v>
      </c>
      <c r="N100" s="5"/>
      <c r="O100" s="6">
        <f>ROUND(IF(K100=0, IF(I100=0, 0, 1), I100/K100),5)</f>
        <v>0</v>
      </c>
    </row>
    <row r="101" spans="1:15" x14ac:dyDescent="0.25">
      <c r="A101" s="1"/>
      <c r="B101" s="1"/>
      <c r="C101" s="1"/>
      <c r="D101" s="1"/>
      <c r="E101" s="1"/>
      <c r="F101" s="1" t="s">
        <v>100</v>
      </c>
      <c r="G101" s="1"/>
      <c r="H101" s="1"/>
      <c r="I101" s="4">
        <v>27619.1</v>
      </c>
      <c r="J101" s="5"/>
      <c r="K101" s="4">
        <v>25000</v>
      </c>
      <c r="L101" s="5"/>
      <c r="M101" s="4">
        <f>ROUND((I101-K101),5)</f>
        <v>2619.1</v>
      </c>
      <c r="N101" s="5"/>
      <c r="O101" s="6">
        <f>ROUND(IF(K101=0, IF(I101=0, 0, 1), I101/K101),5)</f>
        <v>1.10476</v>
      </c>
    </row>
    <row r="102" spans="1:15" x14ac:dyDescent="0.25">
      <c r="A102" s="1"/>
      <c r="B102" s="1"/>
      <c r="C102" s="1"/>
      <c r="D102" s="1"/>
      <c r="E102" s="1"/>
      <c r="F102" s="1" t="s">
        <v>101</v>
      </c>
      <c r="G102" s="1"/>
      <c r="H102" s="1"/>
      <c r="I102" s="4">
        <v>740.58</v>
      </c>
      <c r="J102" s="5"/>
      <c r="K102" s="4">
        <v>60000</v>
      </c>
      <c r="L102" s="5"/>
      <c r="M102" s="4">
        <f>ROUND((I102-K102),5)</f>
        <v>-59259.42</v>
      </c>
      <c r="N102" s="5"/>
      <c r="O102" s="6">
        <f>ROUND(IF(K102=0, IF(I102=0, 0, 1), I102/K102),5)</f>
        <v>1.234E-2</v>
      </c>
    </row>
    <row r="103" spans="1:15" x14ac:dyDescent="0.25">
      <c r="A103" s="1"/>
      <c r="B103" s="1"/>
      <c r="C103" s="1"/>
      <c r="D103" s="1"/>
      <c r="E103" s="1"/>
      <c r="F103" s="1" t="s">
        <v>102</v>
      </c>
      <c r="G103" s="1"/>
      <c r="H103" s="1"/>
      <c r="I103" s="4">
        <v>485.81</v>
      </c>
      <c r="J103" s="5"/>
      <c r="K103" s="4">
        <v>1500</v>
      </c>
      <c r="L103" s="5"/>
      <c r="M103" s="4">
        <f>ROUND((I103-K103),5)</f>
        <v>-1014.19</v>
      </c>
      <c r="N103" s="5"/>
      <c r="O103" s="6">
        <f>ROUND(IF(K103=0, IF(I103=0, 0, 1), I103/K103),5)</f>
        <v>0.32386999999999999</v>
      </c>
    </row>
    <row r="104" spans="1:15" x14ac:dyDescent="0.25">
      <c r="A104" s="1"/>
      <c r="B104" s="1"/>
      <c r="C104" s="1"/>
      <c r="D104" s="1"/>
      <c r="E104" s="1"/>
      <c r="F104" s="1" t="s">
        <v>103</v>
      </c>
      <c r="G104" s="1"/>
      <c r="H104" s="1"/>
      <c r="I104" s="4">
        <v>7389.83</v>
      </c>
      <c r="J104" s="5"/>
      <c r="K104" s="4">
        <v>11000</v>
      </c>
      <c r="L104" s="5"/>
      <c r="M104" s="4">
        <f>ROUND((I104-K104),5)</f>
        <v>-3610.17</v>
      </c>
      <c r="N104" s="5"/>
      <c r="O104" s="6">
        <f>ROUND(IF(K104=0, IF(I104=0, 0, 1), I104/K104),5)</f>
        <v>0.67179999999999995</v>
      </c>
    </row>
    <row r="105" spans="1:15" x14ac:dyDescent="0.25">
      <c r="A105" s="1"/>
      <c r="B105" s="1"/>
      <c r="C105" s="1"/>
      <c r="D105" s="1"/>
      <c r="E105" s="1"/>
      <c r="F105" s="1" t="s">
        <v>104</v>
      </c>
      <c r="G105" s="1"/>
      <c r="H105" s="1"/>
      <c r="I105" s="4">
        <v>18000.060000000001</v>
      </c>
      <c r="J105" s="5"/>
      <c r="K105" s="4">
        <v>18000</v>
      </c>
      <c r="L105" s="5"/>
      <c r="M105" s="4">
        <f>ROUND((I105-K105),5)</f>
        <v>0.06</v>
      </c>
      <c r="N105" s="5"/>
      <c r="O105" s="6">
        <f>ROUND(IF(K105=0, IF(I105=0, 0, 1), I105/K105),5)</f>
        <v>1</v>
      </c>
    </row>
    <row r="106" spans="1:15" x14ac:dyDescent="0.25">
      <c r="A106" s="1"/>
      <c r="B106" s="1"/>
      <c r="C106" s="1"/>
      <c r="D106" s="1"/>
      <c r="E106" s="1"/>
      <c r="F106" s="1" t="s">
        <v>105</v>
      </c>
      <c r="G106" s="1"/>
      <c r="H106" s="1"/>
      <c r="I106" s="4">
        <v>10427.69</v>
      </c>
      <c r="J106" s="5"/>
      <c r="K106" s="4">
        <v>0</v>
      </c>
      <c r="L106" s="5"/>
      <c r="M106" s="4">
        <f>ROUND((I106-K106),5)</f>
        <v>10427.69</v>
      </c>
      <c r="N106" s="5"/>
      <c r="O106" s="6">
        <f>ROUND(IF(K106=0, IF(I106=0, 0, 1), I106/K106),5)</f>
        <v>1</v>
      </c>
    </row>
    <row r="107" spans="1:15" x14ac:dyDescent="0.25">
      <c r="A107" s="1"/>
      <c r="B107" s="1"/>
      <c r="C107" s="1"/>
      <c r="D107" s="1"/>
      <c r="E107" s="1"/>
      <c r="F107" s="1" t="s">
        <v>106</v>
      </c>
      <c r="G107" s="1"/>
      <c r="H107" s="1"/>
      <c r="I107" s="4">
        <v>281.98</v>
      </c>
      <c r="J107" s="5"/>
      <c r="K107" s="4">
        <v>11000</v>
      </c>
      <c r="L107" s="5"/>
      <c r="M107" s="4">
        <f>ROUND((I107-K107),5)</f>
        <v>-10718.02</v>
      </c>
      <c r="N107" s="5"/>
      <c r="O107" s="6">
        <f>ROUND(IF(K107=0, IF(I107=0, 0, 1), I107/K107),5)</f>
        <v>2.563E-2</v>
      </c>
    </row>
    <row r="108" spans="1:15" x14ac:dyDescent="0.25">
      <c r="A108" s="1"/>
      <c r="B108" s="1"/>
      <c r="C108" s="1"/>
      <c r="D108" s="1"/>
      <c r="E108" s="1"/>
      <c r="F108" s="1" t="s">
        <v>107</v>
      </c>
      <c r="G108" s="1"/>
      <c r="H108" s="1"/>
      <c r="I108" s="4">
        <v>613.19000000000005</v>
      </c>
      <c r="J108" s="5"/>
      <c r="K108" s="4">
        <v>500</v>
      </c>
      <c r="L108" s="5"/>
      <c r="M108" s="4">
        <f>ROUND((I108-K108),5)</f>
        <v>113.19</v>
      </c>
      <c r="N108" s="5"/>
      <c r="O108" s="6">
        <f>ROUND(IF(K108=0, IF(I108=0, 0, 1), I108/K108),5)</f>
        <v>1.22638</v>
      </c>
    </row>
    <row r="109" spans="1:15" x14ac:dyDescent="0.25">
      <c r="A109" s="1"/>
      <c r="B109" s="1"/>
      <c r="C109" s="1"/>
      <c r="D109" s="1"/>
      <c r="E109" s="1"/>
      <c r="F109" s="1" t="s">
        <v>108</v>
      </c>
      <c r="G109" s="1"/>
      <c r="H109" s="1"/>
      <c r="I109" s="4">
        <v>2025</v>
      </c>
      <c r="J109" s="5"/>
      <c r="K109" s="4"/>
      <c r="L109" s="5"/>
      <c r="M109" s="4"/>
      <c r="N109" s="5"/>
      <c r="O109" s="6"/>
    </row>
    <row r="110" spans="1:15" x14ac:dyDescent="0.25">
      <c r="A110" s="1"/>
      <c r="B110" s="1"/>
      <c r="C110" s="1"/>
      <c r="D110" s="1"/>
      <c r="E110" s="1"/>
      <c r="F110" s="1" t="s">
        <v>109</v>
      </c>
      <c r="G110" s="1"/>
      <c r="H110" s="1"/>
      <c r="I110" s="4">
        <v>4481.3900000000003</v>
      </c>
      <c r="J110" s="5"/>
      <c r="K110" s="4">
        <v>9000</v>
      </c>
      <c r="L110" s="5"/>
      <c r="M110" s="4">
        <f>ROUND((I110-K110),5)</f>
        <v>-4518.6099999999997</v>
      </c>
      <c r="N110" s="5"/>
      <c r="O110" s="6">
        <f>ROUND(IF(K110=0, IF(I110=0, 0, 1), I110/K110),5)</f>
        <v>0.49792999999999998</v>
      </c>
    </row>
    <row r="111" spans="1:15" x14ac:dyDescent="0.25">
      <c r="A111" s="1"/>
      <c r="B111" s="1"/>
      <c r="C111" s="1"/>
      <c r="D111" s="1"/>
      <c r="E111" s="1"/>
      <c r="F111" s="1" t="s">
        <v>110</v>
      </c>
      <c r="G111" s="1"/>
      <c r="H111" s="1"/>
      <c r="I111" s="4">
        <v>9094.19</v>
      </c>
      <c r="J111" s="5"/>
      <c r="K111" s="4">
        <v>7500</v>
      </c>
      <c r="L111" s="5"/>
      <c r="M111" s="4">
        <f>ROUND((I111-K111),5)</f>
        <v>1594.19</v>
      </c>
      <c r="N111" s="5"/>
      <c r="O111" s="6">
        <f>ROUND(IF(K111=0, IF(I111=0, 0, 1), I111/K111),5)</f>
        <v>1.2125600000000001</v>
      </c>
    </row>
    <row r="112" spans="1:15" x14ac:dyDescent="0.25">
      <c r="A112" s="1"/>
      <c r="B112" s="1"/>
      <c r="C112" s="1"/>
      <c r="D112" s="1"/>
      <c r="E112" s="1"/>
      <c r="F112" s="1" t="s">
        <v>111</v>
      </c>
      <c r="G112" s="1"/>
      <c r="H112" s="1"/>
      <c r="I112" s="4">
        <v>4876.3</v>
      </c>
      <c r="J112" s="5"/>
      <c r="K112" s="4">
        <v>10000</v>
      </c>
      <c r="L112" s="5"/>
      <c r="M112" s="4">
        <f>ROUND((I112-K112),5)</f>
        <v>-5123.7</v>
      </c>
      <c r="N112" s="5"/>
      <c r="O112" s="6">
        <f>ROUND(IF(K112=0, IF(I112=0, 0, 1), I112/K112),5)</f>
        <v>0.48763000000000001</v>
      </c>
    </row>
    <row r="113" spans="1:15" x14ac:dyDescent="0.25">
      <c r="A113" s="1"/>
      <c r="B113" s="1"/>
      <c r="C113" s="1"/>
      <c r="D113" s="1"/>
      <c r="E113" s="1"/>
      <c r="F113" s="1" t="s">
        <v>112</v>
      </c>
      <c r="G113" s="1"/>
      <c r="H113" s="1"/>
      <c r="I113" s="4">
        <v>0</v>
      </c>
      <c r="J113" s="5"/>
      <c r="K113" s="4">
        <v>500</v>
      </c>
      <c r="L113" s="5"/>
      <c r="M113" s="4">
        <f>ROUND((I113-K113),5)</f>
        <v>-500</v>
      </c>
      <c r="N113" s="5"/>
      <c r="O113" s="6">
        <f>ROUND(IF(K113=0, IF(I113=0, 0, 1), I113/K113),5)</f>
        <v>0</v>
      </c>
    </row>
    <row r="114" spans="1:15" x14ac:dyDescent="0.25">
      <c r="A114" s="1"/>
      <c r="B114" s="1"/>
      <c r="C114" s="1"/>
      <c r="D114" s="1"/>
      <c r="E114" s="1"/>
      <c r="F114" s="1" t="s">
        <v>113</v>
      </c>
      <c r="G114" s="1"/>
      <c r="H114" s="1"/>
      <c r="I114" s="4">
        <v>5644.63</v>
      </c>
      <c r="J114" s="5"/>
      <c r="K114" s="4">
        <v>6200</v>
      </c>
      <c r="L114" s="5"/>
      <c r="M114" s="4">
        <f>ROUND((I114-K114),5)</f>
        <v>-555.37</v>
      </c>
      <c r="N114" s="5"/>
      <c r="O114" s="6">
        <f>ROUND(IF(K114=0, IF(I114=0, 0, 1), I114/K114),5)</f>
        <v>0.91042000000000001</v>
      </c>
    </row>
    <row r="115" spans="1:15" x14ac:dyDescent="0.25">
      <c r="A115" s="1"/>
      <c r="B115" s="1"/>
      <c r="C115" s="1"/>
      <c r="D115" s="1"/>
      <c r="E115" s="1"/>
      <c r="F115" s="1" t="s">
        <v>114</v>
      </c>
      <c r="G115" s="1"/>
      <c r="H115" s="1"/>
      <c r="I115" s="4">
        <v>3365</v>
      </c>
      <c r="J115" s="5"/>
      <c r="K115" s="4">
        <v>3500</v>
      </c>
      <c r="L115" s="5"/>
      <c r="M115" s="4">
        <f>ROUND((I115-K115),5)</f>
        <v>-135</v>
      </c>
      <c r="N115" s="5"/>
      <c r="O115" s="6">
        <f>ROUND(IF(K115=0, IF(I115=0, 0, 1), I115/K115),5)</f>
        <v>0.96143000000000001</v>
      </c>
    </row>
    <row r="116" spans="1:15" x14ac:dyDescent="0.25">
      <c r="A116" s="1"/>
      <c r="B116" s="1"/>
      <c r="C116" s="1"/>
      <c r="D116" s="1"/>
      <c r="E116" s="1"/>
      <c r="F116" s="1" t="s">
        <v>115</v>
      </c>
      <c r="G116" s="1"/>
      <c r="H116" s="1"/>
      <c r="I116" s="4">
        <v>5062.88</v>
      </c>
      <c r="J116" s="5"/>
      <c r="K116" s="4"/>
      <c r="L116" s="5"/>
      <c r="M116" s="4"/>
      <c r="N116" s="5"/>
      <c r="O116" s="6"/>
    </row>
    <row r="117" spans="1:15" ht="15.75" thickBot="1" x14ac:dyDescent="0.3">
      <c r="A117" s="1"/>
      <c r="B117" s="1"/>
      <c r="C117" s="1"/>
      <c r="D117" s="1"/>
      <c r="E117" s="1"/>
      <c r="F117" s="1" t="s">
        <v>116</v>
      </c>
      <c r="G117" s="1"/>
      <c r="H117" s="1"/>
      <c r="I117" s="7">
        <v>598.48</v>
      </c>
      <c r="J117" s="5"/>
      <c r="K117" s="7">
        <v>1000</v>
      </c>
      <c r="L117" s="5"/>
      <c r="M117" s="7">
        <f>ROUND((I117-K117),5)</f>
        <v>-401.52</v>
      </c>
      <c r="N117" s="5"/>
      <c r="O117" s="8">
        <f>ROUND(IF(K117=0, IF(I117=0, 0, 1), I117/K117),5)</f>
        <v>0.59848000000000001</v>
      </c>
    </row>
    <row r="118" spans="1:15" x14ac:dyDescent="0.25">
      <c r="A118" s="1"/>
      <c r="B118" s="1"/>
      <c r="C118" s="1"/>
      <c r="D118" s="1"/>
      <c r="E118" s="1" t="s">
        <v>117</v>
      </c>
      <c r="F118" s="1"/>
      <c r="G118" s="1"/>
      <c r="H118" s="1"/>
      <c r="I118" s="4">
        <f>ROUND(SUM(I89:I117),5)</f>
        <v>171639.36</v>
      </c>
      <c r="J118" s="5"/>
      <c r="K118" s="4">
        <f>ROUND(SUM(K89:K117),5)</f>
        <v>221450</v>
      </c>
      <c r="L118" s="5"/>
      <c r="M118" s="4">
        <f>ROUND((I118-K118),5)</f>
        <v>-49810.64</v>
      </c>
      <c r="N118" s="5"/>
      <c r="O118" s="6">
        <f>ROUND(IF(K118=0, IF(I118=0, 0, 1), I118/K118),5)</f>
        <v>0.77507000000000004</v>
      </c>
    </row>
    <row r="119" spans="1:15" x14ac:dyDescent="0.25">
      <c r="A119" s="1"/>
      <c r="B119" s="1"/>
      <c r="C119" s="1"/>
      <c r="D119" s="1"/>
      <c r="E119" s="1" t="s">
        <v>118</v>
      </c>
      <c r="F119" s="1"/>
      <c r="G119" s="1"/>
      <c r="H119" s="1"/>
      <c r="I119" s="4"/>
      <c r="J119" s="5"/>
      <c r="K119" s="4"/>
      <c r="L119" s="5"/>
      <c r="M119" s="4"/>
      <c r="N119" s="5"/>
      <c r="O119" s="6"/>
    </row>
    <row r="120" spans="1:15" ht="15.75" thickBot="1" x14ac:dyDescent="0.3">
      <c r="A120" s="1"/>
      <c r="B120" s="1"/>
      <c r="C120" s="1"/>
      <c r="D120" s="1"/>
      <c r="E120" s="1"/>
      <c r="F120" s="1" t="s">
        <v>119</v>
      </c>
      <c r="G120" s="1"/>
      <c r="H120" s="1"/>
      <c r="I120" s="7">
        <v>-640.91999999999996</v>
      </c>
      <c r="J120" s="5"/>
      <c r="K120" s="4"/>
      <c r="L120" s="5"/>
      <c r="M120" s="4"/>
      <c r="N120" s="5"/>
      <c r="O120" s="6"/>
    </row>
    <row r="121" spans="1:15" x14ac:dyDescent="0.25">
      <c r="A121" s="1"/>
      <c r="B121" s="1"/>
      <c r="C121" s="1"/>
      <c r="D121" s="1"/>
      <c r="E121" s="1" t="s">
        <v>120</v>
      </c>
      <c r="F121" s="1"/>
      <c r="G121" s="1"/>
      <c r="H121" s="1"/>
      <c r="I121" s="4">
        <f>ROUND(SUM(I119:I120),5)</f>
        <v>-640.91999999999996</v>
      </c>
      <c r="J121" s="5"/>
      <c r="K121" s="4"/>
      <c r="L121" s="5"/>
      <c r="M121" s="4"/>
      <c r="N121" s="5"/>
      <c r="O121" s="6"/>
    </row>
    <row r="122" spans="1:15" x14ac:dyDescent="0.25">
      <c r="A122" s="1"/>
      <c r="B122" s="1"/>
      <c r="C122" s="1"/>
      <c r="D122" s="1"/>
      <c r="E122" s="1" t="s">
        <v>121</v>
      </c>
      <c r="F122" s="1"/>
      <c r="G122" s="1"/>
      <c r="H122" s="1"/>
      <c r="I122" s="4"/>
      <c r="J122" s="5"/>
      <c r="K122" s="4"/>
      <c r="L122" s="5"/>
      <c r="M122" s="4"/>
      <c r="N122" s="5"/>
      <c r="O122" s="6"/>
    </row>
    <row r="123" spans="1:15" x14ac:dyDescent="0.25">
      <c r="A123" s="1"/>
      <c r="B123" s="1"/>
      <c r="C123" s="1"/>
      <c r="D123" s="1"/>
      <c r="E123" s="1"/>
      <c r="F123" s="1" t="s">
        <v>70</v>
      </c>
      <c r="G123" s="1"/>
      <c r="H123" s="1"/>
      <c r="I123" s="4">
        <v>776.67</v>
      </c>
      <c r="J123" s="5"/>
      <c r="K123" s="4"/>
      <c r="L123" s="5"/>
      <c r="M123" s="4"/>
      <c r="N123" s="5"/>
      <c r="O123" s="6"/>
    </row>
    <row r="124" spans="1:15" x14ac:dyDescent="0.25">
      <c r="A124" s="1"/>
      <c r="B124" s="1"/>
      <c r="C124" s="1"/>
      <c r="D124" s="1"/>
      <c r="E124" s="1"/>
      <c r="F124" s="1" t="s">
        <v>25</v>
      </c>
      <c r="G124" s="1"/>
      <c r="H124" s="1"/>
      <c r="I124" s="4">
        <v>2748.49</v>
      </c>
      <c r="J124" s="5"/>
      <c r="K124" s="4">
        <v>0</v>
      </c>
      <c r="L124" s="5"/>
      <c r="M124" s="4">
        <f>ROUND((I124-K124),5)</f>
        <v>2748.49</v>
      </c>
      <c r="N124" s="5"/>
      <c r="O124" s="6">
        <f>ROUND(IF(K124=0, IF(I124=0, 0, 1), I124/K124),5)</f>
        <v>1</v>
      </c>
    </row>
    <row r="125" spans="1:15" x14ac:dyDescent="0.25">
      <c r="A125" s="1"/>
      <c r="B125" s="1"/>
      <c r="C125" s="1"/>
      <c r="D125" s="1"/>
      <c r="E125" s="1"/>
      <c r="F125" s="1" t="s">
        <v>122</v>
      </c>
      <c r="G125" s="1"/>
      <c r="H125" s="1"/>
      <c r="I125" s="4">
        <v>27064.83</v>
      </c>
      <c r="J125" s="5"/>
      <c r="K125" s="4">
        <v>25000</v>
      </c>
      <c r="L125" s="5"/>
      <c r="M125" s="4">
        <f>ROUND((I125-K125),5)</f>
        <v>2064.83</v>
      </c>
      <c r="N125" s="5"/>
      <c r="O125" s="6">
        <f>ROUND(IF(K125=0, IF(I125=0, 0, 1), I125/K125),5)</f>
        <v>1.0825899999999999</v>
      </c>
    </row>
    <row r="126" spans="1:15" x14ac:dyDescent="0.25">
      <c r="A126" s="1"/>
      <c r="B126" s="1"/>
      <c r="C126" s="1"/>
      <c r="D126" s="1"/>
      <c r="E126" s="1"/>
      <c r="F126" s="1" t="s">
        <v>123</v>
      </c>
      <c r="G126" s="1"/>
      <c r="H126" s="1"/>
      <c r="I126" s="4">
        <v>11641.91</v>
      </c>
      <c r="J126" s="5"/>
      <c r="K126" s="4">
        <v>17000</v>
      </c>
      <c r="L126" s="5"/>
      <c r="M126" s="4">
        <f>ROUND((I126-K126),5)</f>
        <v>-5358.09</v>
      </c>
      <c r="N126" s="5"/>
      <c r="O126" s="6">
        <f>ROUND(IF(K126=0, IF(I126=0, 0, 1), I126/K126),5)</f>
        <v>0.68481999999999998</v>
      </c>
    </row>
    <row r="127" spans="1:15" x14ac:dyDescent="0.25">
      <c r="A127" s="1"/>
      <c r="B127" s="1"/>
      <c r="C127" s="1"/>
      <c r="D127" s="1"/>
      <c r="E127" s="1"/>
      <c r="F127" s="1" t="s">
        <v>124</v>
      </c>
      <c r="G127" s="1"/>
      <c r="H127" s="1"/>
      <c r="I127" s="4">
        <v>3169</v>
      </c>
      <c r="J127" s="5"/>
      <c r="K127" s="4">
        <v>5000</v>
      </c>
      <c r="L127" s="5"/>
      <c r="M127" s="4">
        <f>ROUND((I127-K127),5)</f>
        <v>-1831</v>
      </c>
      <c r="N127" s="5"/>
      <c r="O127" s="6">
        <f>ROUND(IF(K127=0, IF(I127=0, 0, 1), I127/K127),5)</f>
        <v>0.63380000000000003</v>
      </c>
    </row>
    <row r="128" spans="1:15" x14ac:dyDescent="0.25">
      <c r="A128" s="1"/>
      <c r="B128" s="1"/>
      <c r="C128" s="1"/>
      <c r="D128" s="1"/>
      <c r="E128" s="1"/>
      <c r="F128" s="1" t="s">
        <v>125</v>
      </c>
      <c r="G128" s="1"/>
      <c r="H128" s="1"/>
      <c r="I128" s="4">
        <v>153947.29999999999</v>
      </c>
      <c r="J128" s="5"/>
      <c r="K128" s="4">
        <v>0</v>
      </c>
      <c r="L128" s="5"/>
      <c r="M128" s="4">
        <f>ROUND((I128-K128),5)</f>
        <v>153947.29999999999</v>
      </c>
      <c r="N128" s="5"/>
      <c r="O128" s="6">
        <f>ROUND(IF(K128=0, IF(I128=0, 0, 1), I128/K128),5)</f>
        <v>1</v>
      </c>
    </row>
    <row r="129" spans="1:15" x14ac:dyDescent="0.25">
      <c r="A129" s="1"/>
      <c r="B129" s="1"/>
      <c r="C129" s="1"/>
      <c r="D129" s="1"/>
      <c r="E129" s="1"/>
      <c r="F129" s="1" t="s">
        <v>119</v>
      </c>
      <c r="G129" s="1"/>
      <c r="H129" s="1"/>
      <c r="I129" s="4">
        <v>20628.03</v>
      </c>
      <c r="J129" s="5"/>
      <c r="K129" s="4">
        <v>18000</v>
      </c>
      <c r="L129" s="5"/>
      <c r="M129" s="4">
        <f>ROUND((I129-K129),5)</f>
        <v>2628.03</v>
      </c>
      <c r="N129" s="5"/>
      <c r="O129" s="6">
        <f>ROUND(IF(K129=0, IF(I129=0, 0, 1), I129/K129),5)</f>
        <v>1.1459999999999999</v>
      </c>
    </row>
    <row r="130" spans="1:15" ht="15.75" thickBot="1" x14ac:dyDescent="0.3">
      <c r="A130" s="1"/>
      <c r="B130" s="1"/>
      <c r="C130" s="1"/>
      <c r="D130" s="1"/>
      <c r="E130" s="1"/>
      <c r="F130" s="1" t="s">
        <v>126</v>
      </c>
      <c r="G130" s="1"/>
      <c r="H130" s="1"/>
      <c r="I130" s="7">
        <v>78665.38</v>
      </c>
      <c r="J130" s="5"/>
      <c r="K130" s="7">
        <v>55000</v>
      </c>
      <c r="L130" s="5"/>
      <c r="M130" s="7">
        <f>ROUND((I130-K130),5)</f>
        <v>23665.38</v>
      </c>
      <c r="N130" s="5"/>
      <c r="O130" s="8">
        <f>ROUND(IF(K130=0, IF(I130=0, 0, 1), I130/K130),5)</f>
        <v>1.43028</v>
      </c>
    </row>
    <row r="131" spans="1:15" x14ac:dyDescent="0.25">
      <c r="A131" s="1"/>
      <c r="B131" s="1"/>
      <c r="C131" s="1"/>
      <c r="D131" s="1"/>
      <c r="E131" s="1" t="s">
        <v>127</v>
      </c>
      <c r="F131" s="1"/>
      <c r="G131" s="1"/>
      <c r="H131" s="1"/>
      <c r="I131" s="4">
        <f>ROUND(SUM(I122:I130),5)</f>
        <v>298641.61</v>
      </c>
      <c r="J131" s="5"/>
      <c r="K131" s="4">
        <f>ROUND(SUM(K122:K130),5)</f>
        <v>120000</v>
      </c>
      <c r="L131" s="5"/>
      <c r="M131" s="4">
        <f>ROUND((I131-K131),5)</f>
        <v>178641.61</v>
      </c>
      <c r="N131" s="5"/>
      <c r="O131" s="6">
        <f>ROUND(IF(K131=0, IF(I131=0, 0, 1), I131/K131),5)</f>
        <v>2.48868</v>
      </c>
    </row>
    <row r="132" spans="1:15" x14ac:dyDescent="0.25">
      <c r="A132" s="1"/>
      <c r="B132" s="1"/>
      <c r="C132" s="1"/>
      <c r="D132" s="1"/>
      <c r="E132" s="1" t="s">
        <v>128</v>
      </c>
      <c r="F132" s="1"/>
      <c r="G132" s="1"/>
      <c r="H132" s="1"/>
      <c r="I132" s="4"/>
      <c r="J132" s="5"/>
      <c r="K132" s="4"/>
      <c r="L132" s="5"/>
      <c r="M132" s="4"/>
      <c r="N132" s="5"/>
      <c r="O132" s="6"/>
    </row>
    <row r="133" spans="1:15" x14ac:dyDescent="0.25">
      <c r="A133" s="1"/>
      <c r="B133" s="1"/>
      <c r="C133" s="1"/>
      <c r="D133" s="1"/>
      <c r="E133" s="1"/>
      <c r="F133" s="1" t="s">
        <v>129</v>
      </c>
      <c r="G133" s="1"/>
      <c r="H133" s="1"/>
      <c r="I133" s="4">
        <v>132.6</v>
      </c>
      <c r="J133" s="5"/>
      <c r="K133" s="4">
        <v>800</v>
      </c>
      <c r="L133" s="5"/>
      <c r="M133" s="4">
        <f>ROUND((I133-K133),5)</f>
        <v>-667.4</v>
      </c>
      <c r="N133" s="5"/>
      <c r="O133" s="6">
        <f>ROUND(IF(K133=0, IF(I133=0, 0, 1), I133/K133),5)</f>
        <v>0.16575000000000001</v>
      </c>
    </row>
    <row r="134" spans="1:15" x14ac:dyDescent="0.25">
      <c r="A134" s="1"/>
      <c r="B134" s="1"/>
      <c r="C134" s="1"/>
      <c r="D134" s="1"/>
      <c r="E134" s="1"/>
      <c r="F134" s="1" t="s">
        <v>130</v>
      </c>
      <c r="G134" s="1"/>
      <c r="H134" s="1"/>
      <c r="I134" s="4">
        <v>1075.72</v>
      </c>
      <c r="J134" s="5"/>
      <c r="K134" s="4">
        <v>500</v>
      </c>
      <c r="L134" s="5"/>
      <c r="M134" s="4">
        <f>ROUND((I134-K134),5)</f>
        <v>575.72</v>
      </c>
      <c r="N134" s="5"/>
      <c r="O134" s="6">
        <f>ROUND(IF(K134=0, IF(I134=0, 0, 1), I134/K134),5)</f>
        <v>2.15144</v>
      </c>
    </row>
    <row r="135" spans="1:15" x14ac:dyDescent="0.25">
      <c r="A135" s="1"/>
      <c r="B135" s="1"/>
      <c r="C135" s="1"/>
      <c r="D135" s="1"/>
      <c r="E135" s="1"/>
      <c r="F135" s="1" t="s">
        <v>131</v>
      </c>
      <c r="G135" s="1"/>
      <c r="H135" s="1"/>
      <c r="I135" s="4">
        <v>25794.03</v>
      </c>
      <c r="J135" s="5"/>
      <c r="K135" s="4">
        <v>20000</v>
      </c>
      <c r="L135" s="5"/>
      <c r="M135" s="4">
        <f>ROUND((I135-K135),5)</f>
        <v>5794.03</v>
      </c>
      <c r="N135" s="5"/>
      <c r="O135" s="6">
        <f>ROUND(IF(K135=0, IF(I135=0, 0, 1), I135/K135),5)</f>
        <v>1.2897000000000001</v>
      </c>
    </row>
    <row r="136" spans="1:15" x14ac:dyDescent="0.25">
      <c r="A136" s="1"/>
      <c r="B136" s="1"/>
      <c r="C136" s="1"/>
      <c r="D136" s="1"/>
      <c r="E136" s="1"/>
      <c r="F136" s="1" t="s">
        <v>132</v>
      </c>
      <c r="G136" s="1"/>
      <c r="H136" s="1"/>
      <c r="I136" s="4">
        <v>1235</v>
      </c>
      <c r="J136" s="5"/>
      <c r="K136" s="4">
        <v>10000</v>
      </c>
      <c r="L136" s="5"/>
      <c r="M136" s="4">
        <f>ROUND((I136-K136),5)</f>
        <v>-8765</v>
      </c>
      <c r="N136" s="5"/>
      <c r="O136" s="6">
        <f>ROUND(IF(K136=0, IF(I136=0, 0, 1), I136/K136),5)</f>
        <v>0.1235</v>
      </c>
    </row>
    <row r="137" spans="1:15" x14ac:dyDescent="0.25">
      <c r="A137" s="1"/>
      <c r="B137" s="1"/>
      <c r="C137" s="1"/>
      <c r="D137" s="1"/>
      <c r="E137" s="1"/>
      <c r="F137" s="1" t="s">
        <v>133</v>
      </c>
      <c r="G137" s="1"/>
      <c r="H137" s="1"/>
      <c r="I137" s="4">
        <v>387</v>
      </c>
      <c r="J137" s="5"/>
      <c r="K137" s="4">
        <v>500</v>
      </c>
      <c r="L137" s="5"/>
      <c r="M137" s="4">
        <f>ROUND((I137-K137),5)</f>
        <v>-113</v>
      </c>
      <c r="N137" s="5"/>
      <c r="O137" s="6">
        <f>ROUND(IF(K137=0, IF(I137=0, 0, 1), I137/K137),5)</f>
        <v>0.77400000000000002</v>
      </c>
    </row>
    <row r="138" spans="1:15" x14ac:dyDescent="0.25">
      <c r="A138" s="1"/>
      <c r="B138" s="1"/>
      <c r="C138" s="1"/>
      <c r="D138" s="1"/>
      <c r="E138" s="1"/>
      <c r="F138" s="1" t="s">
        <v>134</v>
      </c>
      <c r="G138" s="1"/>
      <c r="H138" s="1"/>
      <c r="I138" s="4">
        <v>0</v>
      </c>
      <c r="J138" s="5"/>
      <c r="K138" s="4">
        <v>3000</v>
      </c>
      <c r="L138" s="5"/>
      <c r="M138" s="4">
        <f>ROUND((I138-K138),5)</f>
        <v>-3000</v>
      </c>
      <c r="N138" s="5"/>
      <c r="O138" s="6">
        <f>ROUND(IF(K138=0, IF(I138=0, 0, 1), I138/K138),5)</f>
        <v>0</v>
      </c>
    </row>
    <row r="139" spans="1:15" x14ac:dyDescent="0.25">
      <c r="A139" s="1"/>
      <c r="B139" s="1"/>
      <c r="C139" s="1"/>
      <c r="D139" s="1"/>
      <c r="E139" s="1"/>
      <c r="F139" s="1" t="s">
        <v>70</v>
      </c>
      <c r="G139" s="1"/>
      <c r="H139" s="1"/>
      <c r="I139" s="4">
        <v>2465.62</v>
      </c>
      <c r="J139" s="5"/>
      <c r="K139" s="4"/>
      <c r="L139" s="5"/>
      <c r="M139" s="4"/>
      <c r="N139" s="5"/>
      <c r="O139" s="6"/>
    </row>
    <row r="140" spans="1:15" x14ac:dyDescent="0.25">
      <c r="A140" s="1"/>
      <c r="B140" s="1"/>
      <c r="C140" s="1"/>
      <c r="D140" s="1"/>
      <c r="E140" s="1"/>
      <c r="F140" s="1" t="s">
        <v>135</v>
      </c>
      <c r="G140" s="1"/>
      <c r="H140" s="1"/>
      <c r="I140" s="4">
        <v>16500.11</v>
      </c>
      <c r="J140" s="5"/>
      <c r="K140" s="4"/>
      <c r="L140" s="5"/>
      <c r="M140" s="4"/>
      <c r="N140" s="5"/>
      <c r="O140" s="6"/>
    </row>
    <row r="141" spans="1:15" x14ac:dyDescent="0.25">
      <c r="A141" s="1"/>
      <c r="B141" s="1"/>
      <c r="C141" s="1"/>
      <c r="D141" s="1"/>
      <c r="E141" s="1"/>
      <c r="F141" s="1" t="s">
        <v>136</v>
      </c>
      <c r="G141" s="1"/>
      <c r="H141" s="1"/>
      <c r="I141" s="4">
        <v>26956.16</v>
      </c>
      <c r="J141" s="5"/>
      <c r="K141" s="4">
        <v>25000</v>
      </c>
      <c r="L141" s="5"/>
      <c r="M141" s="4">
        <f>ROUND((I141-K141),5)</f>
        <v>1956.16</v>
      </c>
      <c r="N141" s="5"/>
      <c r="O141" s="6">
        <f>ROUND(IF(K141=0, IF(I141=0, 0, 1), I141/K141),5)</f>
        <v>1.0782499999999999</v>
      </c>
    </row>
    <row r="142" spans="1:15" x14ac:dyDescent="0.25">
      <c r="A142" s="1"/>
      <c r="B142" s="1"/>
      <c r="C142" s="1"/>
      <c r="D142" s="1"/>
      <c r="E142" s="1"/>
      <c r="F142" s="1" t="s">
        <v>137</v>
      </c>
      <c r="G142" s="1"/>
      <c r="H142" s="1"/>
      <c r="I142" s="4">
        <v>22248.57</v>
      </c>
      <c r="J142" s="5"/>
      <c r="K142" s="4">
        <v>18000</v>
      </c>
      <c r="L142" s="5"/>
      <c r="M142" s="4">
        <f>ROUND((I142-K142),5)</f>
        <v>4248.57</v>
      </c>
      <c r="N142" s="5"/>
      <c r="O142" s="6">
        <f>ROUND(IF(K142=0, IF(I142=0, 0, 1), I142/K142),5)</f>
        <v>1.23603</v>
      </c>
    </row>
    <row r="143" spans="1:15" x14ac:dyDescent="0.25">
      <c r="A143" s="1"/>
      <c r="B143" s="1"/>
      <c r="C143" s="1"/>
      <c r="D143" s="1"/>
      <c r="E143" s="1"/>
      <c r="F143" s="1" t="s">
        <v>138</v>
      </c>
      <c r="G143" s="1"/>
      <c r="H143" s="1"/>
      <c r="I143" s="4">
        <v>0</v>
      </c>
      <c r="J143" s="5"/>
      <c r="K143" s="4"/>
      <c r="L143" s="5"/>
      <c r="M143" s="4"/>
      <c r="N143" s="5"/>
      <c r="O143" s="6"/>
    </row>
    <row r="144" spans="1:15" x14ac:dyDescent="0.25">
      <c r="A144" s="1"/>
      <c r="B144" s="1"/>
      <c r="C144" s="1"/>
      <c r="D144" s="1"/>
      <c r="E144" s="1"/>
      <c r="F144" s="1" t="s">
        <v>139</v>
      </c>
      <c r="G144" s="1"/>
      <c r="H144" s="1"/>
      <c r="I144" s="4">
        <v>3828.4</v>
      </c>
      <c r="J144" s="5"/>
      <c r="K144" s="4">
        <v>5000</v>
      </c>
      <c r="L144" s="5"/>
      <c r="M144" s="4">
        <f>ROUND((I144-K144),5)</f>
        <v>-1171.5999999999999</v>
      </c>
      <c r="N144" s="5"/>
      <c r="O144" s="6">
        <f>ROUND(IF(K144=0, IF(I144=0, 0, 1), I144/K144),5)</f>
        <v>0.76568000000000003</v>
      </c>
    </row>
    <row r="145" spans="1:15" x14ac:dyDescent="0.25">
      <c r="A145" s="1"/>
      <c r="B145" s="1"/>
      <c r="C145" s="1"/>
      <c r="D145" s="1"/>
      <c r="E145" s="1"/>
      <c r="F145" s="1" t="s">
        <v>140</v>
      </c>
      <c r="G145" s="1"/>
      <c r="H145" s="1"/>
      <c r="I145" s="4">
        <v>0</v>
      </c>
      <c r="J145" s="5"/>
      <c r="K145" s="4">
        <v>0</v>
      </c>
      <c r="L145" s="5"/>
      <c r="M145" s="4">
        <f>ROUND((I145-K145),5)</f>
        <v>0</v>
      </c>
      <c r="N145" s="5"/>
      <c r="O145" s="6">
        <f>ROUND(IF(K145=0, IF(I145=0, 0, 1), I145/K145),5)</f>
        <v>0</v>
      </c>
    </row>
    <row r="146" spans="1:15" x14ac:dyDescent="0.25">
      <c r="A146" s="1"/>
      <c r="B146" s="1"/>
      <c r="C146" s="1"/>
      <c r="D146" s="1"/>
      <c r="E146" s="1"/>
      <c r="F146" s="1" t="s">
        <v>141</v>
      </c>
      <c r="G146" s="1"/>
      <c r="H146" s="1"/>
      <c r="I146" s="4">
        <v>62029.49</v>
      </c>
      <c r="J146" s="5"/>
      <c r="K146" s="4">
        <v>54000</v>
      </c>
      <c r="L146" s="5"/>
      <c r="M146" s="4">
        <f>ROUND((I146-K146),5)</f>
        <v>8029.49</v>
      </c>
      <c r="N146" s="5"/>
      <c r="O146" s="6">
        <f>ROUND(IF(K146=0, IF(I146=0, 0, 1), I146/K146),5)</f>
        <v>1.14869</v>
      </c>
    </row>
    <row r="147" spans="1:15" x14ac:dyDescent="0.25">
      <c r="A147" s="1"/>
      <c r="B147" s="1"/>
      <c r="C147" s="1"/>
      <c r="D147" s="1"/>
      <c r="E147" s="1"/>
      <c r="F147" s="1" t="s">
        <v>142</v>
      </c>
      <c r="G147" s="1"/>
      <c r="H147" s="1"/>
      <c r="I147" s="4">
        <v>4632.37</v>
      </c>
      <c r="J147" s="5"/>
      <c r="K147" s="4">
        <v>8000</v>
      </c>
      <c r="L147" s="5"/>
      <c r="M147" s="4">
        <f>ROUND((I147-K147),5)</f>
        <v>-3367.63</v>
      </c>
      <c r="N147" s="5"/>
      <c r="O147" s="6">
        <f>ROUND(IF(K147=0, IF(I147=0, 0, 1), I147/K147),5)</f>
        <v>0.57904999999999995</v>
      </c>
    </row>
    <row r="148" spans="1:15" x14ac:dyDescent="0.25">
      <c r="A148" s="1"/>
      <c r="B148" s="1"/>
      <c r="C148" s="1"/>
      <c r="D148" s="1"/>
      <c r="E148" s="1"/>
      <c r="F148" s="1" t="s">
        <v>143</v>
      </c>
      <c r="G148" s="1"/>
      <c r="H148" s="1"/>
      <c r="I148" s="4">
        <v>15870.78</v>
      </c>
      <c r="J148" s="5"/>
      <c r="K148" s="4">
        <v>10000</v>
      </c>
      <c r="L148" s="5"/>
      <c r="M148" s="4">
        <f>ROUND((I148-K148),5)</f>
        <v>5870.78</v>
      </c>
      <c r="N148" s="5"/>
      <c r="O148" s="6">
        <f>ROUND(IF(K148=0, IF(I148=0, 0, 1), I148/K148),5)</f>
        <v>1.58708</v>
      </c>
    </row>
    <row r="149" spans="1:15" x14ac:dyDescent="0.25">
      <c r="A149" s="1"/>
      <c r="B149" s="1"/>
      <c r="C149" s="1"/>
      <c r="D149" s="1"/>
      <c r="E149" s="1"/>
      <c r="F149" s="1" t="s">
        <v>144</v>
      </c>
      <c r="G149" s="1"/>
      <c r="H149" s="1"/>
      <c r="I149" s="4">
        <v>246340.16</v>
      </c>
      <c r="J149" s="5"/>
      <c r="K149" s="4">
        <v>171000</v>
      </c>
      <c r="L149" s="5"/>
      <c r="M149" s="4">
        <f>ROUND((I149-K149),5)</f>
        <v>75340.160000000003</v>
      </c>
      <c r="N149" s="5"/>
      <c r="O149" s="6">
        <f>ROUND(IF(K149=0, IF(I149=0, 0, 1), I149/K149),5)</f>
        <v>1.44059</v>
      </c>
    </row>
    <row r="150" spans="1:15" x14ac:dyDescent="0.25">
      <c r="A150" s="1"/>
      <c r="B150" s="1"/>
      <c r="C150" s="1"/>
      <c r="D150" s="1"/>
      <c r="E150" s="1"/>
      <c r="F150" s="1" t="s">
        <v>145</v>
      </c>
      <c r="G150" s="1"/>
      <c r="H150" s="1"/>
      <c r="I150" s="4">
        <v>0</v>
      </c>
      <c r="J150" s="5"/>
      <c r="K150" s="4">
        <v>0</v>
      </c>
      <c r="L150" s="5"/>
      <c r="M150" s="4">
        <f>ROUND((I150-K150),5)</f>
        <v>0</v>
      </c>
      <c r="N150" s="5"/>
      <c r="O150" s="6">
        <f>ROUND(IF(K150=0, IF(I150=0, 0, 1), I150/K150),5)</f>
        <v>0</v>
      </c>
    </row>
    <row r="151" spans="1:15" x14ac:dyDescent="0.25">
      <c r="A151" s="1"/>
      <c r="B151" s="1"/>
      <c r="C151" s="1"/>
      <c r="D151" s="1"/>
      <c r="E151" s="1"/>
      <c r="F151" s="1" t="s">
        <v>146</v>
      </c>
      <c r="G151" s="1"/>
      <c r="H151" s="1"/>
      <c r="I151" s="4">
        <v>80459</v>
      </c>
      <c r="J151" s="5"/>
      <c r="K151" s="4">
        <v>80000</v>
      </c>
      <c r="L151" s="5"/>
      <c r="M151" s="4">
        <f>ROUND((I151-K151),5)</f>
        <v>459</v>
      </c>
      <c r="N151" s="5"/>
      <c r="O151" s="6">
        <f>ROUND(IF(K151=0, IF(I151=0, 0, 1), I151/K151),5)</f>
        <v>1.0057400000000001</v>
      </c>
    </row>
    <row r="152" spans="1:15" x14ac:dyDescent="0.25">
      <c r="A152" s="1"/>
      <c r="B152" s="1"/>
      <c r="C152" s="1"/>
      <c r="D152" s="1"/>
      <c r="E152" s="1"/>
      <c r="F152" s="1" t="s">
        <v>147</v>
      </c>
      <c r="G152" s="1"/>
      <c r="H152" s="1"/>
      <c r="I152" s="4">
        <v>1658.42</v>
      </c>
      <c r="J152" s="5"/>
      <c r="K152" s="4">
        <v>2000</v>
      </c>
      <c r="L152" s="5"/>
      <c r="M152" s="4">
        <f>ROUND((I152-K152),5)</f>
        <v>-341.58</v>
      </c>
      <c r="N152" s="5"/>
      <c r="O152" s="6">
        <f>ROUND(IF(K152=0, IF(I152=0, 0, 1), I152/K152),5)</f>
        <v>0.82921</v>
      </c>
    </row>
    <row r="153" spans="1:15" x14ac:dyDescent="0.25">
      <c r="A153" s="1"/>
      <c r="B153" s="1"/>
      <c r="C153" s="1"/>
      <c r="D153" s="1"/>
      <c r="E153" s="1"/>
      <c r="F153" s="1" t="s">
        <v>148</v>
      </c>
      <c r="G153" s="1"/>
      <c r="H153" s="1"/>
      <c r="I153" s="4">
        <v>5185.46</v>
      </c>
      <c r="J153" s="5"/>
      <c r="K153" s="4">
        <v>4500</v>
      </c>
      <c r="L153" s="5"/>
      <c r="M153" s="4">
        <f>ROUND((I153-K153),5)</f>
        <v>685.46</v>
      </c>
      <c r="N153" s="5"/>
      <c r="O153" s="6">
        <f>ROUND(IF(K153=0, IF(I153=0, 0, 1), I153/K153),5)</f>
        <v>1.15232</v>
      </c>
    </row>
    <row r="154" spans="1:15" x14ac:dyDescent="0.25">
      <c r="A154" s="1"/>
      <c r="B154" s="1"/>
      <c r="C154" s="1"/>
      <c r="D154" s="1"/>
      <c r="E154" s="1"/>
      <c r="F154" s="1" t="s">
        <v>149</v>
      </c>
      <c r="G154" s="1"/>
      <c r="H154" s="1"/>
      <c r="I154" s="4">
        <v>10128.549999999999</v>
      </c>
      <c r="J154" s="5"/>
      <c r="K154" s="4">
        <v>8000</v>
      </c>
      <c r="L154" s="5"/>
      <c r="M154" s="4">
        <f>ROUND((I154-K154),5)</f>
        <v>2128.5500000000002</v>
      </c>
      <c r="N154" s="5"/>
      <c r="O154" s="6">
        <f>ROUND(IF(K154=0, IF(I154=0, 0, 1), I154/K154),5)</f>
        <v>1.26607</v>
      </c>
    </row>
    <row r="155" spans="1:15" ht="15.75" thickBot="1" x14ac:dyDescent="0.3">
      <c r="A155" s="1"/>
      <c r="B155" s="1"/>
      <c r="C155" s="1"/>
      <c r="D155" s="1"/>
      <c r="E155" s="1"/>
      <c r="F155" s="1" t="s">
        <v>150</v>
      </c>
      <c r="G155" s="1"/>
      <c r="H155" s="1"/>
      <c r="I155" s="7">
        <v>1889</v>
      </c>
      <c r="J155" s="5"/>
      <c r="K155" s="7"/>
      <c r="L155" s="5"/>
      <c r="M155" s="7"/>
      <c r="N155" s="5"/>
      <c r="O155" s="8"/>
    </row>
    <row r="156" spans="1:15" x14ac:dyDescent="0.25">
      <c r="A156" s="1"/>
      <c r="B156" s="1"/>
      <c r="C156" s="1"/>
      <c r="D156" s="1"/>
      <c r="E156" s="1" t="s">
        <v>151</v>
      </c>
      <c r="F156" s="1"/>
      <c r="G156" s="1"/>
      <c r="H156" s="1"/>
      <c r="I156" s="4">
        <f>ROUND(SUM(I132:I155),5)</f>
        <v>528816.43999999994</v>
      </c>
      <c r="J156" s="5"/>
      <c r="K156" s="4">
        <f>ROUND(SUM(K132:K155),5)</f>
        <v>420300</v>
      </c>
      <c r="L156" s="5"/>
      <c r="M156" s="4">
        <f>ROUND((I156-K156),5)</f>
        <v>108516.44</v>
      </c>
      <c r="N156" s="5"/>
      <c r="O156" s="6">
        <f>ROUND(IF(K156=0, IF(I156=0, 0, 1), I156/K156),5)</f>
        <v>1.2581899999999999</v>
      </c>
    </row>
    <row r="157" spans="1:15" x14ac:dyDescent="0.25">
      <c r="A157" s="1"/>
      <c r="B157" s="1"/>
      <c r="C157" s="1"/>
      <c r="D157" s="1"/>
      <c r="E157" s="1" t="s">
        <v>152</v>
      </c>
      <c r="F157" s="1"/>
      <c r="G157" s="1"/>
      <c r="H157" s="1"/>
      <c r="I157" s="4"/>
      <c r="J157" s="5"/>
      <c r="K157" s="4"/>
      <c r="L157" s="5"/>
      <c r="M157" s="4"/>
      <c r="N157" s="5"/>
      <c r="O157" s="6"/>
    </row>
    <row r="158" spans="1:15" x14ac:dyDescent="0.25">
      <c r="A158" s="1"/>
      <c r="B158" s="1"/>
      <c r="C158" s="1"/>
      <c r="D158" s="1"/>
      <c r="E158" s="1"/>
      <c r="F158" s="1" t="s">
        <v>153</v>
      </c>
      <c r="G158" s="1"/>
      <c r="H158" s="1"/>
      <c r="I158" s="4">
        <v>2502.98</v>
      </c>
      <c r="J158" s="5"/>
      <c r="K158" s="4">
        <v>2500</v>
      </c>
      <c r="L158" s="5"/>
      <c r="M158" s="4">
        <f>ROUND((I158-K158),5)</f>
        <v>2.98</v>
      </c>
      <c r="N158" s="5"/>
      <c r="O158" s="6">
        <f>ROUND(IF(K158=0, IF(I158=0, 0, 1), I158/K158),5)</f>
        <v>1.00119</v>
      </c>
    </row>
    <row r="159" spans="1:15" x14ac:dyDescent="0.25">
      <c r="A159" s="1"/>
      <c r="B159" s="1"/>
      <c r="C159" s="1"/>
      <c r="D159" s="1"/>
      <c r="E159" s="1"/>
      <c r="F159" s="1" t="s">
        <v>154</v>
      </c>
      <c r="G159" s="1"/>
      <c r="H159" s="1"/>
      <c r="I159" s="4">
        <v>4789.03</v>
      </c>
      <c r="J159" s="5"/>
      <c r="K159" s="4">
        <v>25000</v>
      </c>
      <c r="L159" s="5"/>
      <c r="M159" s="4">
        <f>ROUND((I159-K159),5)</f>
        <v>-20210.97</v>
      </c>
      <c r="N159" s="5"/>
      <c r="O159" s="6">
        <f>ROUND(IF(K159=0, IF(I159=0, 0, 1), I159/K159),5)</f>
        <v>0.19156000000000001</v>
      </c>
    </row>
    <row r="160" spans="1:15" x14ac:dyDescent="0.25">
      <c r="A160" s="1"/>
      <c r="B160" s="1"/>
      <c r="C160" s="1"/>
      <c r="D160" s="1"/>
      <c r="E160" s="1"/>
      <c r="F160" s="1" t="s">
        <v>155</v>
      </c>
      <c r="G160" s="1"/>
      <c r="H160" s="1"/>
      <c r="I160" s="4">
        <v>25505.45</v>
      </c>
      <c r="J160" s="5"/>
      <c r="K160" s="4">
        <v>50000</v>
      </c>
      <c r="L160" s="5"/>
      <c r="M160" s="4">
        <f>ROUND((I160-K160),5)</f>
        <v>-24494.55</v>
      </c>
      <c r="N160" s="5"/>
      <c r="O160" s="6">
        <f>ROUND(IF(K160=0, IF(I160=0, 0, 1), I160/K160),5)</f>
        <v>0.51010999999999995</v>
      </c>
    </row>
    <row r="161" spans="1:15" x14ac:dyDescent="0.25">
      <c r="A161" s="1"/>
      <c r="B161" s="1"/>
      <c r="C161" s="1"/>
      <c r="D161" s="1"/>
      <c r="E161" s="1"/>
      <c r="F161" s="1" t="s">
        <v>156</v>
      </c>
      <c r="G161" s="1"/>
      <c r="H161" s="1"/>
      <c r="I161" s="4">
        <v>99581</v>
      </c>
      <c r="J161" s="5"/>
      <c r="K161" s="4">
        <v>250</v>
      </c>
      <c r="L161" s="5"/>
      <c r="M161" s="4">
        <f>ROUND((I161-K161),5)</f>
        <v>99331</v>
      </c>
      <c r="N161" s="5"/>
      <c r="O161" s="6">
        <f>ROUND(IF(K161=0, IF(I161=0, 0, 1), I161/K161),5)</f>
        <v>398.32400000000001</v>
      </c>
    </row>
    <row r="162" spans="1:15" x14ac:dyDescent="0.25">
      <c r="A162" s="1"/>
      <c r="B162" s="1"/>
      <c r="C162" s="1"/>
      <c r="D162" s="1"/>
      <c r="E162" s="1"/>
      <c r="F162" s="1" t="s">
        <v>157</v>
      </c>
      <c r="G162" s="1"/>
      <c r="H162" s="1"/>
      <c r="I162" s="4">
        <v>151</v>
      </c>
      <c r="J162" s="5"/>
      <c r="K162" s="4">
        <v>150</v>
      </c>
      <c r="L162" s="5"/>
      <c r="M162" s="4">
        <f>ROUND((I162-K162),5)</f>
        <v>1</v>
      </c>
      <c r="N162" s="5"/>
      <c r="O162" s="6">
        <f>ROUND(IF(K162=0, IF(I162=0, 0, 1), I162/K162),5)</f>
        <v>1.00667</v>
      </c>
    </row>
    <row r="163" spans="1:15" x14ac:dyDescent="0.25">
      <c r="A163" s="1"/>
      <c r="B163" s="1"/>
      <c r="C163" s="1"/>
      <c r="D163" s="1"/>
      <c r="E163" s="1"/>
      <c r="F163" s="1" t="s">
        <v>158</v>
      </c>
      <c r="G163" s="1"/>
      <c r="H163" s="1"/>
      <c r="I163" s="4">
        <v>-450.95</v>
      </c>
      <c r="J163" s="5"/>
      <c r="K163" s="4">
        <v>1500</v>
      </c>
      <c r="L163" s="5"/>
      <c r="M163" s="4">
        <f>ROUND((I163-K163),5)</f>
        <v>-1950.95</v>
      </c>
      <c r="N163" s="5"/>
      <c r="O163" s="6">
        <f>ROUND(IF(K163=0, IF(I163=0, 0, 1), I163/K163),5)</f>
        <v>-0.30063000000000001</v>
      </c>
    </row>
    <row r="164" spans="1:15" x14ac:dyDescent="0.25">
      <c r="A164" s="1"/>
      <c r="B164" s="1"/>
      <c r="C164" s="1"/>
      <c r="D164" s="1"/>
      <c r="E164" s="1"/>
      <c r="F164" s="1" t="s">
        <v>70</v>
      </c>
      <c r="G164" s="1"/>
      <c r="H164" s="1"/>
      <c r="I164" s="4">
        <v>5864.44</v>
      </c>
      <c r="J164" s="5"/>
      <c r="K164" s="4"/>
      <c r="L164" s="5"/>
      <c r="M164" s="4"/>
      <c r="N164" s="5"/>
      <c r="O164" s="6"/>
    </row>
    <row r="165" spans="1:15" x14ac:dyDescent="0.25">
      <c r="A165" s="1"/>
      <c r="B165" s="1"/>
      <c r="C165" s="1"/>
      <c r="D165" s="1"/>
      <c r="E165" s="1"/>
      <c r="F165" s="1" t="s">
        <v>159</v>
      </c>
      <c r="G165" s="1"/>
      <c r="H165" s="1"/>
      <c r="I165" s="4">
        <v>7939.27</v>
      </c>
      <c r="J165" s="5"/>
      <c r="K165" s="4">
        <v>7500</v>
      </c>
      <c r="L165" s="5"/>
      <c r="M165" s="4">
        <f>ROUND((I165-K165),5)</f>
        <v>439.27</v>
      </c>
      <c r="N165" s="5"/>
      <c r="O165" s="6">
        <f>ROUND(IF(K165=0, IF(I165=0, 0, 1), I165/K165),5)</f>
        <v>1.05857</v>
      </c>
    </row>
    <row r="166" spans="1:15" x14ac:dyDescent="0.25">
      <c r="A166" s="1"/>
      <c r="B166" s="1"/>
      <c r="C166" s="1"/>
      <c r="D166" s="1"/>
      <c r="E166" s="1"/>
      <c r="F166" s="1" t="s">
        <v>160</v>
      </c>
      <c r="G166" s="1"/>
      <c r="H166" s="1"/>
      <c r="I166" s="4">
        <v>29254.15</v>
      </c>
      <c r="J166" s="5"/>
      <c r="K166" s="4">
        <v>21300</v>
      </c>
      <c r="L166" s="5"/>
      <c r="M166" s="4">
        <f>ROUND((I166-K166),5)</f>
        <v>7954.15</v>
      </c>
      <c r="N166" s="5"/>
      <c r="O166" s="6">
        <f>ROUND(IF(K166=0, IF(I166=0, 0, 1), I166/K166),5)</f>
        <v>1.3734299999999999</v>
      </c>
    </row>
    <row r="167" spans="1:15" x14ac:dyDescent="0.25">
      <c r="A167" s="1"/>
      <c r="B167" s="1"/>
      <c r="C167" s="1"/>
      <c r="D167" s="1"/>
      <c r="E167" s="1"/>
      <c r="F167" s="1" t="s">
        <v>161</v>
      </c>
      <c r="G167" s="1"/>
      <c r="H167" s="1"/>
      <c r="I167" s="4">
        <v>19605</v>
      </c>
      <c r="J167" s="5"/>
      <c r="K167" s="4">
        <v>29000</v>
      </c>
      <c r="L167" s="5"/>
      <c r="M167" s="4">
        <f>ROUND((I167-K167),5)</f>
        <v>-9395</v>
      </c>
      <c r="N167" s="5"/>
      <c r="O167" s="6">
        <f>ROUND(IF(K167=0, IF(I167=0, 0, 1), I167/K167),5)</f>
        <v>0.67603000000000002</v>
      </c>
    </row>
    <row r="168" spans="1:15" x14ac:dyDescent="0.25">
      <c r="A168" s="1"/>
      <c r="B168" s="1"/>
      <c r="C168" s="1"/>
      <c r="D168" s="1"/>
      <c r="E168" s="1"/>
      <c r="F168" s="1" t="s">
        <v>162</v>
      </c>
      <c r="G168" s="1"/>
      <c r="H168" s="1"/>
      <c r="I168" s="4">
        <v>7202.9</v>
      </c>
      <c r="J168" s="5"/>
      <c r="K168" s="4">
        <v>12500</v>
      </c>
      <c r="L168" s="5"/>
      <c r="M168" s="4">
        <f>ROUND((I168-K168),5)</f>
        <v>-5297.1</v>
      </c>
      <c r="N168" s="5"/>
      <c r="O168" s="6">
        <f>ROUND(IF(K168=0, IF(I168=0, 0, 1), I168/K168),5)</f>
        <v>0.57623000000000002</v>
      </c>
    </row>
    <row r="169" spans="1:15" x14ac:dyDescent="0.25">
      <c r="A169" s="1"/>
      <c r="B169" s="1"/>
      <c r="C169" s="1"/>
      <c r="D169" s="1"/>
      <c r="E169" s="1"/>
      <c r="F169" s="1" t="s">
        <v>163</v>
      </c>
      <c r="G169" s="1"/>
      <c r="H169" s="1"/>
      <c r="I169" s="4">
        <v>-12009.24</v>
      </c>
      <c r="J169" s="5"/>
      <c r="K169" s="4">
        <v>17500</v>
      </c>
      <c r="L169" s="5"/>
      <c r="M169" s="4">
        <f>ROUND((I169-K169),5)</f>
        <v>-29509.24</v>
      </c>
      <c r="N169" s="5"/>
      <c r="O169" s="6">
        <f>ROUND(IF(K169=0, IF(I169=0, 0, 1), I169/K169),5)</f>
        <v>-0.68623999999999996</v>
      </c>
    </row>
    <row r="170" spans="1:15" x14ac:dyDescent="0.25">
      <c r="A170" s="1"/>
      <c r="B170" s="1"/>
      <c r="C170" s="1"/>
      <c r="D170" s="1"/>
      <c r="E170" s="1"/>
      <c r="F170" s="1" t="s">
        <v>164</v>
      </c>
      <c r="G170" s="1"/>
      <c r="H170" s="1"/>
      <c r="I170" s="4">
        <v>1393.38</v>
      </c>
      <c r="J170" s="5"/>
      <c r="K170" s="4">
        <v>1000</v>
      </c>
      <c r="L170" s="5"/>
      <c r="M170" s="4">
        <f>ROUND((I170-K170),5)</f>
        <v>393.38</v>
      </c>
      <c r="N170" s="5"/>
      <c r="O170" s="6">
        <f>ROUND(IF(K170=0, IF(I170=0, 0, 1), I170/K170),5)</f>
        <v>1.3933800000000001</v>
      </c>
    </row>
    <row r="171" spans="1:15" x14ac:dyDescent="0.25">
      <c r="A171" s="1"/>
      <c r="B171" s="1"/>
      <c r="C171" s="1"/>
      <c r="D171" s="1"/>
      <c r="E171" s="1"/>
      <c r="F171" s="1" t="s">
        <v>165</v>
      </c>
      <c r="G171" s="1"/>
      <c r="H171" s="1"/>
      <c r="I171" s="4">
        <v>13091.36</v>
      </c>
      <c r="J171" s="5"/>
      <c r="K171" s="4">
        <v>15000</v>
      </c>
      <c r="L171" s="5"/>
      <c r="M171" s="4">
        <f>ROUND((I171-K171),5)</f>
        <v>-1908.64</v>
      </c>
      <c r="N171" s="5"/>
      <c r="O171" s="6">
        <f>ROUND(IF(K171=0, IF(I171=0, 0, 1), I171/K171),5)</f>
        <v>0.87275999999999998</v>
      </c>
    </row>
    <row r="172" spans="1:15" x14ac:dyDescent="0.25">
      <c r="A172" s="1"/>
      <c r="B172" s="1"/>
      <c r="C172" s="1"/>
      <c r="D172" s="1"/>
      <c r="E172" s="1"/>
      <c r="F172" s="1" t="s">
        <v>166</v>
      </c>
      <c r="G172" s="1"/>
      <c r="H172" s="1"/>
      <c r="I172" s="4">
        <v>35.44</v>
      </c>
      <c r="J172" s="5"/>
      <c r="K172" s="4">
        <v>2000</v>
      </c>
      <c r="L172" s="5"/>
      <c r="M172" s="4">
        <f>ROUND((I172-K172),5)</f>
        <v>-1964.56</v>
      </c>
      <c r="N172" s="5"/>
      <c r="O172" s="6">
        <f>ROUND(IF(K172=0, IF(I172=0, 0, 1), I172/K172),5)</f>
        <v>1.772E-2</v>
      </c>
    </row>
    <row r="173" spans="1:15" x14ac:dyDescent="0.25">
      <c r="A173" s="1"/>
      <c r="B173" s="1"/>
      <c r="C173" s="1"/>
      <c r="D173" s="1"/>
      <c r="E173" s="1"/>
      <c r="F173" s="1" t="s">
        <v>167</v>
      </c>
      <c r="G173" s="1"/>
      <c r="H173" s="1"/>
      <c r="I173" s="4">
        <v>9047.92</v>
      </c>
      <c r="J173" s="5"/>
      <c r="K173" s="4">
        <v>5500</v>
      </c>
      <c r="L173" s="5"/>
      <c r="M173" s="4">
        <f>ROUND((I173-K173),5)</f>
        <v>3547.92</v>
      </c>
      <c r="N173" s="5"/>
      <c r="O173" s="6">
        <f>ROUND(IF(K173=0, IF(I173=0, 0, 1), I173/K173),5)</f>
        <v>1.6450800000000001</v>
      </c>
    </row>
    <row r="174" spans="1:15" x14ac:dyDescent="0.25">
      <c r="A174" s="1"/>
      <c r="B174" s="1"/>
      <c r="C174" s="1"/>
      <c r="D174" s="1"/>
      <c r="E174" s="1"/>
      <c r="F174" s="1" t="s">
        <v>168</v>
      </c>
      <c r="G174" s="1"/>
      <c r="H174" s="1"/>
      <c r="I174" s="4">
        <v>-227.64</v>
      </c>
      <c r="J174" s="5"/>
      <c r="K174" s="4">
        <v>1000</v>
      </c>
      <c r="L174" s="5"/>
      <c r="M174" s="4">
        <f>ROUND((I174-K174),5)</f>
        <v>-1227.6400000000001</v>
      </c>
      <c r="N174" s="5"/>
      <c r="O174" s="6">
        <f>ROUND(IF(K174=0, IF(I174=0, 0, 1), I174/K174),5)</f>
        <v>-0.22764000000000001</v>
      </c>
    </row>
    <row r="175" spans="1:15" x14ac:dyDescent="0.25">
      <c r="A175" s="1"/>
      <c r="B175" s="1"/>
      <c r="C175" s="1"/>
      <c r="D175" s="1"/>
      <c r="E175" s="1"/>
      <c r="F175" s="1" t="s">
        <v>169</v>
      </c>
      <c r="G175" s="1"/>
      <c r="H175" s="1"/>
      <c r="I175" s="4">
        <v>80119.850000000006</v>
      </c>
      <c r="J175" s="5"/>
      <c r="K175" s="4">
        <v>64000</v>
      </c>
      <c r="L175" s="5"/>
      <c r="M175" s="4">
        <f>ROUND((I175-K175),5)</f>
        <v>16119.85</v>
      </c>
      <c r="N175" s="5"/>
      <c r="O175" s="6">
        <f>ROUND(IF(K175=0, IF(I175=0, 0, 1), I175/K175),5)</f>
        <v>1.25187</v>
      </c>
    </row>
    <row r="176" spans="1:15" x14ac:dyDescent="0.25">
      <c r="A176" s="1"/>
      <c r="B176" s="1"/>
      <c r="C176" s="1"/>
      <c r="D176" s="1"/>
      <c r="E176" s="1"/>
      <c r="F176" s="1" t="s">
        <v>170</v>
      </c>
      <c r="G176" s="1"/>
      <c r="H176" s="1"/>
      <c r="I176" s="4">
        <v>13988.21</v>
      </c>
      <c r="J176" s="5"/>
      <c r="K176" s="4">
        <v>21550</v>
      </c>
      <c r="L176" s="5"/>
      <c r="M176" s="4">
        <f>ROUND((I176-K176),5)</f>
        <v>-7561.79</v>
      </c>
      <c r="N176" s="5"/>
      <c r="O176" s="6">
        <f>ROUND(IF(K176=0, IF(I176=0, 0, 1), I176/K176),5)</f>
        <v>0.64910000000000001</v>
      </c>
    </row>
    <row r="177" spans="1:15" x14ac:dyDescent="0.25">
      <c r="A177" s="1"/>
      <c r="B177" s="1"/>
      <c r="C177" s="1"/>
      <c r="D177" s="1"/>
      <c r="E177" s="1"/>
      <c r="F177" s="1" t="s">
        <v>171</v>
      </c>
      <c r="G177" s="1"/>
      <c r="H177" s="1"/>
      <c r="I177" s="4">
        <v>664.87</v>
      </c>
      <c r="J177" s="5"/>
      <c r="K177" s="4">
        <v>750</v>
      </c>
      <c r="L177" s="5"/>
      <c r="M177" s="4">
        <f>ROUND((I177-K177),5)</f>
        <v>-85.13</v>
      </c>
      <c r="N177" s="5"/>
      <c r="O177" s="6">
        <f>ROUND(IF(K177=0, IF(I177=0, 0, 1), I177/K177),5)</f>
        <v>0.88649</v>
      </c>
    </row>
    <row r="178" spans="1:15" x14ac:dyDescent="0.25">
      <c r="A178" s="1"/>
      <c r="B178" s="1"/>
      <c r="C178" s="1"/>
      <c r="D178" s="1"/>
      <c r="E178" s="1"/>
      <c r="F178" s="1" t="s">
        <v>172</v>
      </c>
      <c r="G178" s="1"/>
      <c r="H178" s="1"/>
      <c r="I178" s="4">
        <v>1410.66</v>
      </c>
      <c r="J178" s="5"/>
      <c r="K178" s="4">
        <v>1500</v>
      </c>
      <c r="L178" s="5"/>
      <c r="M178" s="4">
        <f>ROUND((I178-K178),5)</f>
        <v>-89.34</v>
      </c>
      <c r="N178" s="5"/>
      <c r="O178" s="6">
        <f>ROUND(IF(K178=0, IF(I178=0, 0, 1), I178/K178),5)</f>
        <v>0.94044000000000005</v>
      </c>
    </row>
    <row r="179" spans="1:15" x14ac:dyDescent="0.25">
      <c r="A179" s="1"/>
      <c r="B179" s="1"/>
      <c r="C179" s="1"/>
      <c r="D179" s="1"/>
      <c r="E179" s="1"/>
      <c r="F179" s="1" t="s">
        <v>173</v>
      </c>
      <c r="G179" s="1"/>
      <c r="H179" s="1"/>
      <c r="I179" s="4">
        <v>41213.440000000002</v>
      </c>
      <c r="J179" s="5"/>
      <c r="K179" s="4">
        <v>76000</v>
      </c>
      <c r="L179" s="5"/>
      <c r="M179" s="4">
        <f>ROUND((I179-K179),5)</f>
        <v>-34786.559999999998</v>
      </c>
      <c r="N179" s="5"/>
      <c r="O179" s="6">
        <f>ROUND(IF(K179=0, IF(I179=0, 0, 1), I179/K179),5)</f>
        <v>0.54227999999999998</v>
      </c>
    </row>
    <row r="180" spans="1:15" x14ac:dyDescent="0.25">
      <c r="A180" s="1"/>
      <c r="B180" s="1"/>
      <c r="C180" s="1"/>
      <c r="D180" s="1"/>
      <c r="E180" s="1"/>
      <c r="F180" s="1" t="s">
        <v>174</v>
      </c>
      <c r="G180" s="1"/>
      <c r="H180" s="1"/>
      <c r="I180" s="4">
        <v>377748.15</v>
      </c>
      <c r="J180" s="5"/>
      <c r="K180" s="4">
        <v>0</v>
      </c>
      <c r="L180" s="5"/>
      <c r="M180" s="4">
        <f>ROUND((I180-K180),5)</f>
        <v>377748.15</v>
      </c>
      <c r="N180" s="5"/>
      <c r="O180" s="6">
        <f>ROUND(IF(K180=0, IF(I180=0, 0, 1), I180/K180),5)</f>
        <v>1</v>
      </c>
    </row>
    <row r="181" spans="1:15" ht="15.75" thickBot="1" x14ac:dyDescent="0.3">
      <c r="A181" s="1"/>
      <c r="B181" s="1"/>
      <c r="C181" s="1"/>
      <c r="D181" s="1"/>
      <c r="E181" s="1"/>
      <c r="F181" s="1" t="s">
        <v>175</v>
      </c>
      <c r="G181" s="1"/>
      <c r="H181" s="1"/>
      <c r="I181" s="7">
        <v>0</v>
      </c>
      <c r="J181" s="5"/>
      <c r="K181" s="7">
        <v>0</v>
      </c>
      <c r="L181" s="5"/>
      <c r="M181" s="7">
        <f>ROUND((I181-K181),5)</f>
        <v>0</v>
      </c>
      <c r="N181" s="5"/>
      <c r="O181" s="8">
        <f>ROUND(IF(K181=0, IF(I181=0, 0, 1), I181/K181),5)</f>
        <v>0</v>
      </c>
    </row>
    <row r="182" spans="1:15" x14ac:dyDescent="0.25">
      <c r="A182" s="1"/>
      <c r="B182" s="1"/>
      <c r="C182" s="1"/>
      <c r="D182" s="1"/>
      <c r="E182" s="1" t="s">
        <v>176</v>
      </c>
      <c r="F182" s="1"/>
      <c r="G182" s="1"/>
      <c r="H182" s="1"/>
      <c r="I182" s="4">
        <f>ROUND(SUM(I157:I181),5)</f>
        <v>728420.67</v>
      </c>
      <c r="J182" s="5"/>
      <c r="K182" s="4">
        <f>ROUND(SUM(K157:K181),5)</f>
        <v>355500</v>
      </c>
      <c r="L182" s="5"/>
      <c r="M182" s="4">
        <f>ROUND((I182-K182),5)</f>
        <v>372920.67</v>
      </c>
      <c r="N182" s="5"/>
      <c r="O182" s="6">
        <f>ROUND(IF(K182=0, IF(I182=0, 0, 1), I182/K182),5)</f>
        <v>2.0489999999999999</v>
      </c>
    </row>
    <row r="183" spans="1:15" x14ac:dyDescent="0.25">
      <c r="A183" s="1"/>
      <c r="B183" s="1"/>
      <c r="C183" s="1"/>
      <c r="D183" s="1"/>
      <c r="E183" s="1" t="s">
        <v>177</v>
      </c>
      <c r="F183" s="1"/>
      <c r="G183" s="1"/>
      <c r="H183" s="1"/>
      <c r="I183" s="4"/>
      <c r="J183" s="5"/>
      <c r="K183" s="4"/>
      <c r="L183" s="5"/>
      <c r="M183" s="4"/>
      <c r="N183" s="5"/>
      <c r="O183" s="6"/>
    </row>
    <row r="184" spans="1:15" x14ac:dyDescent="0.25">
      <c r="A184" s="1"/>
      <c r="B184" s="1"/>
      <c r="C184" s="1"/>
      <c r="D184" s="1"/>
      <c r="E184" s="1"/>
      <c r="F184" s="1" t="s">
        <v>178</v>
      </c>
      <c r="G184" s="1"/>
      <c r="H184" s="1"/>
      <c r="I184" s="4">
        <v>18560.55</v>
      </c>
      <c r="J184" s="5"/>
      <c r="K184" s="4">
        <v>20000</v>
      </c>
      <c r="L184" s="5"/>
      <c r="M184" s="4">
        <f>ROUND((I184-K184),5)</f>
        <v>-1439.45</v>
      </c>
      <c r="N184" s="5"/>
      <c r="O184" s="6">
        <f>ROUND(IF(K184=0, IF(I184=0, 0, 1), I184/K184),5)</f>
        <v>0.92803000000000002</v>
      </c>
    </row>
    <row r="185" spans="1:15" x14ac:dyDescent="0.25">
      <c r="A185" s="1"/>
      <c r="B185" s="1"/>
      <c r="C185" s="1"/>
      <c r="D185" s="1"/>
      <c r="E185" s="1"/>
      <c r="F185" s="1" t="s">
        <v>179</v>
      </c>
      <c r="G185" s="1"/>
      <c r="H185" s="1"/>
      <c r="I185" s="4">
        <v>0</v>
      </c>
      <c r="J185" s="5"/>
      <c r="K185" s="4">
        <v>0</v>
      </c>
      <c r="L185" s="5"/>
      <c r="M185" s="4">
        <f>ROUND((I185-K185),5)</f>
        <v>0</v>
      </c>
      <c r="N185" s="5"/>
      <c r="O185" s="6">
        <f>ROUND(IF(K185=0, IF(I185=0, 0, 1), I185/K185),5)</f>
        <v>0</v>
      </c>
    </row>
    <row r="186" spans="1:15" x14ac:dyDescent="0.25">
      <c r="A186" s="1"/>
      <c r="B186" s="1"/>
      <c r="C186" s="1"/>
      <c r="D186" s="1"/>
      <c r="E186" s="1"/>
      <c r="F186" s="1" t="s">
        <v>180</v>
      </c>
      <c r="G186" s="1"/>
      <c r="H186" s="1"/>
      <c r="I186" s="4">
        <v>35290.480000000003</v>
      </c>
      <c r="J186" s="5"/>
      <c r="K186" s="4">
        <v>45000</v>
      </c>
      <c r="L186" s="5"/>
      <c r="M186" s="4">
        <f>ROUND((I186-K186),5)</f>
        <v>-9709.52</v>
      </c>
      <c r="N186" s="5"/>
      <c r="O186" s="6">
        <f>ROUND(IF(K186=0, IF(I186=0, 0, 1), I186/K186),5)</f>
        <v>0.78422999999999998</v>
      </c>
    </row>
    <row r="187" spans="1:15" x14ac:dyDescent="0.25">
      <c r="A187" s="1"/>
      <c r="B187" s="1"/>
      <c r="C187" s="1"/>
      <c r="D187" s="1"/>
      <c r="E187" s="1"/>
      <c r="F187" s="1" t="s">
        <v>181</v>
      </c>
      <c r="G187" s="1"/>
      <c r="H187" s="1"/>
      <c r="I187" s="4">
        <v>48687.24</v>
      </c>
      <c r="J187" s="5"/>
      <c r="K187" s="4">
        <v>40000</v>
      </c>
      <c r="L187" s="5"/>
      <c r="M187" s="4">
        <f>ROUND((I187-K187),5)</f>
        <v>8687.24</v>
      </c>
      <c r="N187" s="5"/>
      <c r="O187" s="6">
        <f>ROUND(IF(K187=0, IF(I187=0, 0, 1), I187/K187),5)</f>
        <v>1.2171799999999999</v>
      </c>
    </row>
    <row r="188" spans="1:15" ht="15.75" thickBot="1" x14ac:dyDescent="0.3">
      <c r="A188" s="1"/>
      <c r="B188" s="1"/>
      <c r="C188" s="1"/>
      <c r="D188" s="1"/>
      <c r="E188" s="1"/>
      <c r="F188" s="1" t="s">
        <v>182</v>
      </c>
      <c r="G188" s="1"/>
      <c r="H188" s="1"/>
      <c r="I188" s="7">
        <v>438.46</v>
      </c>
      <c r="J188" s="5"/>
      <c r="K188" s="7">
        <v>29800</v>
      </c>
      <c r="L188" s="5"/>
      <c r="M188" s="7">
        <f>ROUND((I188-K188),5)</f>
        <v>-29361.54</v>
      </c>
      <c r="N188" s="5"/>
      <c r="O188" s="8">
        <f>ROUND(IF(K188=0, IF(I188=0, 0, 1), I188/K188),5)</f>
        <v>1.4710000000000001E-2</v>
      </c>
    </row>
    <row r="189" spans="1:15" x14ac:dyDescent="0.25">
      <c r="A189" s="1"/>
      <c r="B189" s="1"/>
      <c r="C189" s="1"/>
      <c r="D189" s="1"/>
      <c r="E189" s="1" t="s">
        <v>183</v>
      </c>
      <c r="F189" s="1"/>
      <c r="G189" s="1"/>
      <c r="H189" s="1"/>
      <c r="I189" s="4">
        <f>ROUND(SUM(I183:I188),5)</f>
        <v>102976.73</v>
      </c>
      <c r="J189" s="5"/>
      <c r="K189" s="4">
        <f>ROUND(SUM(K183:K188),5)</f>
        <v>134800</v>
      </c>
      <c r="L189" s="5"/>
      <c r="M189" s="4">
        <f>ROUND((I189-K189),5)</f>
        <v>-31823.27</v>
      </c>
      <c r="N189" s="5"/>
      <c r="O189" s="6">
        <f>ROUND(IF(K189=0, IF(I189=0, 0, 1), I189/K189),5)</f>
        <v>0.76392000000000004</v>
      </c>
    </row>
    <row r="190" spans="1:15" x14ac:dyDescent="0.25">
      <c r="A190" s="1"/>
      <c r="B190" s="1"/>
      <c r="C190" s="1"/>
      <c r="D190" s="1"/>
      <c r="E190" s="1" t="s">
        <v>184</v>
      </c>
      <c r="F190" s="1"/>
      <c r="G190" s="1"/>
      <c r="H190" s="1"/>
      <c r="I190" s="4">
        <v>2375.23</v>
      </c>
      <c r="J190" s="5"/>
      <c r="K190" s="4"/>
      <c r="L190" s="5"/>
      <c r="M190" s="4"/>
      <c r="N190" s="5"/>
      <c r="O190" s="6"/>
    </row>
    <row r="191" spans="1:15" x14ac:dyDescent="0.25">
      <c r="A191" s="1"/>
      <c r="B191" s="1"/>
      <c r="C191" s="1"/>
      <c r="D191" s="1"/>
      <c r="E191" s="1" t="s">
        <v>185</v>
      </c>
      <c r="F191" s="1"/>
      <c r="G191" s="1"/>
      <c r="H191" s="1"/>
      <c r="I191" s="4">
        <v>538.30999999999995</v>
      </c>
      <c r="J191" s="5"/>
      <c r="K191" s="4"/>
      <c r="L191" s="5"/>
      <c r="M191" s="4"/>
      <c r="N191" s="5"/>
      <c r="O191" s="6"/>
    </row>
    <row r="192" spans="1:15" x14ac:dyDescent="0.25">
      <c r="A192" s="1"/>
      <c r="B192" s="1"/>
      <c r="C192" s="1"/>
      <c r="D192" s="1"/>
      <c r="E192" s="1" t="s">
        <v>186</v>
      </c>
      <c r="F192" s="1"/>
      <c r="G192" s="1"/>
      <c r="H192" s="1"/>
      <c r="I192" s="4"/>
      <c r="J192" s="5"/>
      <c r="K192" s="4"/>
      <c r="L192" s="5"/>
      <c r="M192" s="4"/>
      <c r="N192" s="5"/>
      <c r="O192" s="6"/>
    </row>
    <row r="193" spans="1:15" x14ac:dyDescent="0.25">
      <c r="A193" s="1"/>
      <c r="B193" s="1"/>
      <c r="C193" s="1"/>
      <c r="D193" s="1"/>
      <c r="E193" s="1"/>
      <c r="F193" s="1" t="s">
        <v>187</v>
      </c>
      <c r="G193" s="1"/>
      <c r="H193" s="1"/>
      <c r="I193" s="4">
        <v>1302.0899999999999</v>
      </c>
      <c r="J193" s="5"/>
      <c r="K193" s="4">
        <v>1000</v>
      </c>
      <c r="L193" s="5"/>
      <c r="M193" s="4">
        <f>ROUND((I193-K193),5)</f>
        <v>302.08999999999997</v>
      </c>
      <c r="N193" s="5"/>
      <c r="O193" s="6">
        <f>ROUND(IF(K193=0, IF(I193=0, 0, 1), I193/K193),5)</f>
        <v>1.30209</v>
      </c>
    </row>
    <row r="194" spans="1:15" x14ac:dyDescent="0.25">
      <c r="A194" s="1"/>
      <c r="B194" s="1"/>
      <c r="C194" s="1"/>
      <c r="D194" s="1"/>
      <c r="E194" s="1"/>
      <c r="F194" s="1" t="s">
        <v>188</v>
      </c>
      <c r="G194" s="1"/>
      <c r="H194" s="1"/>
      <c r="I194" s="4">
        <v>5940</v>
      </c>
      <c r="J194" s="5"/>
      <c r="K194" s="4">
        <v>5000</v>
      </c>
      <c r="L194" s="5"/>
      <c r="M194" s="4">
        <f>ROUND((I194-K194),5)</f>
        <v>940</v>
      </c>
      <c r="N194" s="5"/>
      <c r="O194" s="6">
        <f>ROUND(IF(K194=0, IF(I194=0, 0, 1), I194/K194),5)</f>
        <v>1.1879999999999999</v>
      </c>
    </row>
    <row r="195" spans="1:15" x14ac:dyDescent="0.25">
      <c r="A195" s="1"/>
      <c r="B195" s="1"/>
      <c r="C195" s="1"/>
      <c r="D195" s="1"/>
      <c r="E195" s="1"/>
      <c r="F195" s="1" t="s">
        <v>189</v>
      </c>
      <c r="G195" s="1"/>
      <c r="H195" s="1"/>
      <c r="I195" s="4">
        <v>26090.39</v>
      </c>
      <c r="J195" s="5"/>
      <c r="K195" s="4">
        <v>25000</v>
      </c>
      <c r="L195" s="5"/>
      <c r="M195" s="4">
        <f>ROUND((I195-K195),5)</f>
        <v>1090.3900000000001</v>
      </c>
      <c r="N195" s="5"/>
      <c r="O195" s="6">
        <f>ROUND(IF(K195=0, IF(I195=0, 0, 1), I195/K195),5)</f>
        <v>1.04362</v>
      </c>
    </row>
    <row r="196" spans="1:15" x14ac:dyDescent="0.25">
      <c r="A196" s="1"/>
      <c r="B196" s="1"/>
      <c r="C196" s="1"/>
      <c r="D196" s="1"/>
      <c r="E196" s="1"/>
      <c r="F196" s="1" t="s">
        <v>190</v>
      </c>
      <c r="G196" s="1"/>
      <c r="H196" s="1"/>
      <c r="I196" s="4">
        <v>63385.71</v>
      </c>
      <c r="J196" s="5"/>
      <c r="K196" s="4">
        <v>82000</v>
      </c>
      <c r="L196" s="5"/>
      <c r="M196" s="4">
        <f>ROUND((I196-K196),5)</f>
        <v>-18614.29</v>
      </c>
      <c r="N196" s="5"/>
      <c r="O196" s="6">
        <f>ROUND(IF(K196=0, IF(I196=0, 0, 1), I196/K196),5)</f>
        <v>0.77300000000000002</v>
      </c>
    </row>
    <row r="197" spans="1:15" x14ac:dyDescent="0.25">
      <c r="A197" s="1"/>
      <c r="B197" s="1"/>
      <c r="C197" s="1"/>
      <c r="D197" s="1"/>
      <c r="E197" s="1"/>
      <c r="F197" s="1" t="s">
        <v>191</v>
      </c>
      <c r="G197" s="1"/>
      <c r="H197" s="1"/>
      <c r="I197" s="4">
        <v>105626</v>
      </c>
      <c r="J197" s="5"/>
      <c r="K197" s="4"/>
      <c r="L197" s="5"/>
      <c r="M197" s="4"/>
      <c r="N197" s="5"/>
      <c r="O197" s="6"/>
    </row>
    <row r="198" spans="1:15" x14ac:dyDescent="0.25">
      <c r="A198" s="1"/>
      <c r="B198" s="1"/>
      <c r="C198" s="1"/>
      <c r="D198" s="1"/>
      <c r="E198" s="1"/>
      <c r="F198" s="1" t="s">
        <v>192</v>
      </c>
      <c r="G198" s="1"/>
      <c r="H198" s="1"/>
      <c r="I198" s="4">
        <v>2515.15</v>
      </c>
      <c r="J198" s="5"/>
      <c r="K198" s="4">
        <v>1200</v>
      </c>
      <c r="L198" s="5"/>
      <c r="M198" s="4">
        <f>ROUND((I198-K198),5)</f>
        <v>1315.15</v>
      </c>
      <c r="N198" s="5"/>
      <c r="O198" s="6">
        <f>ROUND(IF(K198=0, IF(I198=0, 0, 1), I198/K198),5)</f>
        <v>2.0959599999999998</v>
      </c>
    </row>
    <row r="199" spans="1:15" x14ac:dyDescent="0.25">
      <c r="A199" s="1"/>
      <c r="B199" s="1"/>
      <c r="C199" s="1"/>
      <c r="D199" s="1"/>
      <c r="E199" s="1"/>
      <c r="F199" s="1" t="s">
        <v>193</v>
      </c>
      <c r="G199" s="1"/>
      <c r="H199" s="1"/>
      <c r="I199" s="4">
        <v>500</v>
      </c>
      <c r="J199" s="5"/>
      <c r="K199" s="4">
        <v>500</v>
      </c>
      <c r="L199" s="5"/>
      <c r="M199" s="4">
        <f>ROUND((I199-K199),5)</f>
        <v>0</v>
      </c>
      <c r="N199" s="5"/>
      <c r="O199" s="6">
        <f>ROUND(IF(K199=0, IF(I199=0, 0, 1), I199/K199),5)</f>
        <v>1</v>
      </c>
    </row>
    <row r="200" spans="1:15" x14ac:dyDescent="0.25">
      <c r="A200" s="1"/>
      <c r="B200" s="1"/>
      <c r="C200" s="1"/>
      <c r="D200" s="1"/>
      <c r="E200" s="1"/>
      <c r="F200" s="1" t="s">
        <v>70</v>
      </c>
      <c r="G200" s="1"/>
      <c r="H200" s="1"/>
      <c r="I200" s="4">
        <v>6388.56</v>
      </c>
      <c r="J200" s="5"/>
      <c r="K200" s="4"/>
      <c r="L200" s="5"/>
      <c r="M200" s="4"/>
      <c r="N200" s="5"/>
      <c r="O200" s="6"/>
    </row>
    <row r="201" spans="1:15" x14ac:dyDescent="0.25">
      <c r="A201" s="1"/>
      <c r="B201" s="1"/>
      <c r="C201" s="1"/>
      <c r="D201" s="1"/>
      <c r="E201" s="1"/>
      <c r="F201" s="1" t="s">
        <v>194</v>
      </c>
      <c r="G201" s="1"/>
      <c r="H201" s="1"/>
      <c r="I201" s="4">
        <v>12449.65</v>
      </c>
      <c r="J201" s="5"/>
      <c r="K201" s="4">
        <v>12000</v>
      </c>
      <c r="L201" s="5"/>
      <c r="M201" s="4">
        <f>ROUND((I201-K201),5)</f>
        <v>449.65</v>
      </c>
      <c r="N201" s="5"/>
      <c r="O201" s="6">
        <f>ROUND(IF(K201=0, IF(I201=0, 0, 1), I201/K201),5)</f>
        <v>1.0374699999999999</v>
      </c>
    </row>
    <row r="202" spans="1:15" x14ac:dyDescent="0.25">
      <c r="A202" s="1"/>
      <c r="B202" s="1"/>
      <c r="C202" s="1"/>
      <c r="D202" s="1"/>
      <c r="E202" s="1"/>
      <c r="F202" s="1" t="s">
        <v>195</v>
      </c>
      <c r="G202" s="1"/>
      <c r="H202" s="1"/>
      <c r="I202" s="4">
        <v>33577.54</v>
      </c>
      <c r="J202" s="5"/>
      <c r="K202" s="4">
        <v>24300</v>
      </c>
      <c r="L202" s="5"/>
      <c r="M202" s="4">
        <f>ROUND((I202-K202),5)</f>
        <v>9277.5400000000009</v>
      </c>
      <c r="N202" s="5"/>
      <c r="O202" s="6">
        <f>ROUND(IF(K202=0, IF(I202=0, 0, 1), I202/K202),5)</f>
        <v>1.3817900000000001</v>
      </c>
    </row>
    <row r="203" spans="1:15" x14ac:dyDescent="0.25">
      <c r="A203" s="1"/>
      <c r="B203" s="1"/>
      <c r="C203" s="1"/>
      <c r="D203" s="1"/>
      <c r="E203" s="1"/>
      <c r="F203" s="1" t="s">
        <v>196</v>
      </c>
      <c r="G203" s="1"/>
      <c r="H203" s="1"/>
      <c r="I203" s="4">
        <v>10919</v>
      </c>
      <c r="J203" s="5"/>
      <c r="K203" s="4">
        <v>29000</v>
      </c>
      <c r="L203" s="5"/>
      <c r="M203" s="4">
        <f>ROUND((I203-K203),5)</f>
        <v>-18081</v>
      </c>
      <c r="N203" s="5"/>
      <c r="O203" s="6">
        <f>ROUND(IF(K203=0, IF(I203=0, 0, 1), I203/K203),5)</f>
        <v>0.37652000000000002</v>
      </c>
    </row>
    <row r="204" spans="1:15" x14ac:dyDescent="0.25">
      <c r="A204" s="1"/>
      <c r="B204" s="1"/>
      <c r="C204" s="1"/>
      <c r="D204" s="1"/>
      <c r="E204" s="1"/>
      <c r="F204" s="1" t="s">
        <v>197</v>
      </c>
      <c r="G204" s="1"/>
      <c r="H204" s="1"/>
      <c r="I204" s="4">
        <v>4946.6000000000004</v>
      </c>
      <c r="J204" s="5"/>
      <c r="K204" s="4">
        <v>3000</v>
      </c>
      <c r="L204" s="5"/>
      <c r="M204" s="4">
        <f>ROUND((I204-K204),5)</f>
        <v>1946.6</v>
      </c>
      <c r="N204" s="5"/>
      <c r="O204" s="6">
        <f>ROUND(IF(K204=0, IF(I204=0, 0, 1), I204/K204),5)</f>
        <v>1.6488700000000001</v>
      </c>
    </row>
    <row r="205" spans="1:15" x14ac:dyDescent="0.25">
      <c r="A205" s="1"/>
      <c r="B205" s="1"/>
      <c r="C205" s="1"/>
      <c r="D205" s="1"/>
      <c r="E205" s="1"/>
      <c r="F205" s="1" t="s">
        <v>198</v>
      </c>
      <c r="G205" s="1"/>
      <c r="H205" s="1"/>
      <c r="I205" s="4">
        <v>0</v>
      </c>
      <c r="J205" s="5"/>
      <c r="K205" s="4"/>
      <c r="L205" s="5"/>
      <c r="M205" s="4"/>
      <c r="N205" s="5"/>
      <c r="O205" s="6"/>
    </row>
    <row r="206" spans="1:15" x14ac:dyDescent="0.25">
      <c r="A206" s="1"/>
      <c r="B206" s="1"/>
      <c r="C206" s="1"/>
      <c r="D206" s="1"/>
      <c r="E206" s="1"/>
      <c r="F206" s="1" t="s">
        <v>199</v>
      </c>
      <c r="G206" s="1"/>
      <c r="H206" s="1"/>
      <c r="I206" s="4">
        <v>1672.76</v>
      </c>
      <c r="J206" s="5"/>
      <c r="K206" s="4">
        <v>10000</v>
      </c>
      <c r="L206" s="5"/>
      <c r="M206" s="4">
        <f>ROUND((I206-K206),5)</f>
        <v>-8327.24</v>
      </c>
      <c r="N206" s="5"/>
      <c r="O206" s="6">
        <f>ROUND(IF(K206=0, IF(I206=0, 0, 1), I206/K206),5)</f>
        <v>0.16728000000000001</v>
      </c>
    </row>
    <row r="207" spans="1:15" x14ac:dyDescent="0.25">
      <c r="A207" s="1"/>
      <c r="B207" s="1"/>
      <c r="C207" s="1"/>
      <c r="D207" s="1"/>
      <c r="E207" s="1"/>
      <c r="F207" s="1" t="s">
        <v>164</v>
      </c>
      <c r="G207" s="1"/>
      <c r="H207" s="1"/>
      <c r="I207" s="4">
        <v>966.65</v>
      </c>
      <c r="J207" s="5"/>
      <c r="K207" s="4">
        <v>1000</v>
      </c>
      <c r="L207" s="5"/>
      <c r="M207" s="4">
        <f>ROUND((I207-K207),5)</f>
        <v>-33.35</v>
      </c>
      <c r="N207" s="5"/>
      <c r="O207" s="6">
        <f>ROUND(IF(K207=0, IF(I207=0, 0, 1), I207/K207),5)</f>
        <v>0.96665000000000001</v>
      </c>
    </row>
    <row r="208" spans="1:15" x14ac:dyDescent="0.25">
      <c r="A208" s="1"/>
      <c r="B208" s="1"/>
      <c r="C208" s="1"/>
      <c r="D208" s="1"/>
      <c r="E208" s="1"/>
      <c r="F208" s="1" t="s">
        <v>200</v>
      </c>
      <c r="G208" s="1"/>
      <c r="H208" s="1"/>
      <c r="I208" s="4">
        <v>0</v>
      </c>
      <c r="J208" s="5"/>
      <c r="K208" s="4">
        <v>0</v>
      </c>
      <c r="L208" s="5"/>
      <c r="M208" s="4">
        <f>ROUND((I208-K208),5)</f>
        <v>0</v>
      </c>
      <c r="N208" s="5"/>
      <c r="O208" s="6">
        <f>ROUND(IF(K208=0, IF(I208=0, 0, 1), I208/K208),5)</f>
        <v>0</v>
      </c>
    </row>
    <row r="209" spans="1:15" x14ac:dyDescent="0.25">
      <c r="A209" s="1"/>
      <c r="B209" s="1"/>
      <c r="C209" s="1"/>
      <c r="D209" s="1"/>
      <c r="E209" s="1"/>
      <c r="F209" s="1" t="s">
        <v>201</v>
      </c>
      <c r="G209" s="1"/>
      <c r="H209" s="1"/>
      <c r="I209" s="4">
        <v>20670.37</v>
      </c>
      <c r="J209" s="5"/>
      <c r="K209" s="4">
        <v>37500</v>
      </c>
      <c r="L209" s="5"/>
      <c r="M209" s="4">
        <f>ROUND((I209-K209),5)</f>
        <v>-16829.63</v>
      </c>
      <c r="N209" s="5"/>
      <c r="O209" s="6">
        <f>ROUND(IF(K209=0, IF(I209=0, 0, 1), I209/K209),5)</f>
        <v>0.55120999999999998</v>
      </c>
    </row>
    <row r="210" spans="1:15" x14ac:dyDescent="0.25">
      <c r="A210" s="1"/>
      <c r="B210" s="1"/>
      <c r="C210" s="1"/>
      <c r="D210" s="1"/>
      <c r="E210" s="1"/>
      <c r="F210" s="1" t="s">
        <v>202</v>
      </c>
      <c r="G210" s="1"/>
      <c r="H210" s="1"/>
      <c r="I210" s="4">
        <v>1023.64</v>
      </c>
      <c r="J210" s="5"/>
      <c r="K210" s="4">
        <v>1000</v>
      </c>
      <c r="L210" s="5"/>
      <c r="M210" s="4">
        <f>ROUND((I210-K210),5)</f>
        <v>23.64</v>
      </c>
      <c r="N210" s="5"/>
      <c r="O210" s="6">
        <f>ROUND(IF(K210=0, IF(I210=0, 0, 1), I210/K210),5)</f>
        <v>1.0236400000000001</v>
      </c>
    </row>
    <row r="211" spans="1:15" x14ac:dyDescent="0.25">
      <c r="A211" s="1"/>
      <c r="B211" s="1"/>
      <c r="C211" s="1"/>
      <c r="D211" s="1"/>
      <c r="E211" s="1"/>
      <c r="F211" s="1" t="s">
        <v>203</v>
      </c>
      <c r="G211" s="1"/>
      <c r="H211" s="1"/>
      <c r="I211" s="4">
        <v>972.33</v>
      </c>
      <c r="J211" s="5"/>
      <c r="K211" s="4">
        <v>500</v>
      </c>
      <c r="L211" s="5"/>
      <c r="M211" s="4">
        <f>ROUND((I211-K211),5)</f>
        <v>472.33</v>
      </c>
      <c r="N211" s="5"/>
      <c r="O211" s="6">
        <f>ROUND(IF(K211=0, IF(I211=0, 0, 1), I211/K211),5)</f>
        <v>1.9446600000000001</v>
      </c>
    </row>
    <row r="212" spans="1:15" x14ac:dyDescent="0.25">
      <c r="A212" s="1"/>
      <c r="B212" s="1"/>
      <c r="C212" s="1"/>
      <c r="D212" s="1"/>
      <c r="E212" s="1"/>
      <c r="F212" s="1" t="s">
        <v>204</v>
      </c>
      <c r="G212" s="1"/>
      <c r="H212" s="1"/>
      <c r="I212" s="4">
        <v>332.99</v>
      </c>
      <c r="J212" s="5"/>
      <c r="K212" s="4">
        <v>18000</v>
      </c>
      <c r="L212" s="5"/>
      <c r="M212" s="4">
        <f>ROUND((I212-K212),5)</f>
        <v>-17667.009999999998</v>
      </c>
      <c r="N212" s="5"/>
      <c r="O212" s="6">
        <f>ROUND(IF(K212=0, IF(I212=0, 0, 1), I212/K212),5)</f>
        <v>1.8499999999999999E-2</v>
      </c>
    </row>
    <row r="213" spans="1:15" x14ac:dyDescent="0.25">
      <c r="A213" s="1"/>
      <c r="B213" s="1"/>
      <c r="C213" s="1"/>
      <c r="D213" s="1"/>
      <c r="E213" s="1"/>
      <c r="F213" s="1" t="s">
        <v>205</v>
      </c>
      <c r="G213" s="1"/>
      <c r="H213" s="1"/>
      <c r="I213" s="4">
        <v>4362.5</v>
      </c>
      <c r="J213" s="5"/>
      <c r="K213" s="4">
        <v>7000</v>
      </c>
      <c r="L213" s="5"/>
      <c r="M213" s="4">
        <f>ROUND((I213-K213),5)</f>
        <v>-2637.5</v>
      </c>
      <c r="N213" s="5"/>
      <c r="O213" s="6">
        <f>ROUND(IF(K213=0, IF(I213=0, 0, 1), I213/K213),5)</f>
        <v>0.62321000000000004</v>
      </c>
    </row>
    <row r="214" spans="1:15" x14ac:dyDescent="0.25">
      <c r="A214" s="1"/>
      <c r="B214" s="1"/>
      <c r="C214" s="1"/>
      <c r="D214" s="1"/>
      <c r="E214" s="1"/>
      <c r="F214" s="1" t="s">
        <v>206</v>
      </c>
      <c r="G214" s="1"/>
      <c r="H214" s="1"/>
      <c r="I214" s="4">
        <v>0</v>
      </c>
      <c r="J214" s="5"/>
      <c r="K214" s="4">
        <v>500</v>
      </c>
      <c r="L214" s="5"/>
      <c r="M214" s="4">
        <f>ROUND((I214-K214),5)</f>
        <v>-500</v>
      </c>
      <c r="N214" s="5"/>
      <c r="O214" s="6">
        <f>ROUND(IF(K214=0, IF(I214=0, 0, 1), I214/K214),5)</f>
        <v>0</v>
      </c>
    </row>
    <row r="215" spans="1:15" x14ac:dyDescent="0.25">
      <c r="A215" s="1"/>
      <c r="B215" s="1"/>
      <c r="C215" s="1"/>
      <c r="D215" s="1"/>
      <c r="E215" s="1"/>
      <c r="F215" s="1" t="s">
        <v>111</v>
      </c>
      <c r="G215" s="1"/>
      <c r="H215" s="1"/>
      <c r="I215" s="4">
        <v>9833.6200000000008</v>
      </c>
      <c r="J215" s="5"/>
      <c r="K215" s="4">
        <v>15000</v>
      </c>
      <c r="L215" s="5"/>
      <c r="M215" s="4">
        <f>ROUND((I215-K215),5)</f>
        <v>-5166.38</v>
      </c>
      <c r="N215" s="5"/>
      <c r="O215" s="6">
        <f>ROUND(IF(K215=0, IF(I215=0, 0, 1), I215/K215),5)</f>
        <v>0.65556999999999999</v>
      </c>
    </row>
    <row r="216" spans="1:15" x14ac:dyDescent="0.25">
      <c r="A216" s="1"/>
      <c r="B216" s="1"/>
      <c r="C216" s="1"/>
      <c r="D216" s="1"/>
      <c r="E216" s="1"/>
      <c r="F216" s="1" t="s">
        <v>207</v>
      </c>
      <c r="G216" s="1"/>
      <c r="H216" s="1"/>
      <c r="I216" s="4">
        <v>530054.1</v>
      </c>
      <c r="J216" s="5"/>
      <c r="K216" s="4">
        <v>515000</v>
      </c>
      <c r="L216" s="5"/>
      <c r="M216" s="4">
        <f>ROUND((I216-K216),5)</f>
        <v>15054.1</v>
      </c>
      <c r="N216" s="5"/>
      <c r="O216" s="6">
        <f>ROUND(IF(K216=0, IF(I216=0, 0, 1), I216/K216),5)</f>
        <v>1.0292300000000001</v>
      </c>
    </row>
    <row r="217" spans="1:15" x14ac:dyDescent="0.25">
      <c r="A217" s="1"/>
      <c r="B217" s="1"/>
      <c r="C217" s="1"/>
      <c r="D217" s="1"/>
      <c r="E217" s="1"/>
      <c r="F217" s="1" t="s">
        <v>208</v>
      </c>
      <c r="G217" s="1"/>
      <c r="H217" s="1"/>
      <c r="I217" s="4">
        <v>0</v>
      </c>
      <c r="J217" s="5"/>
      <c r="K217" s="4">
        <v>500</v>
      </c>
      <c r="L217" s="5"/>
      <c r="M217" s="4">
        <f>ROUND((I217-K217),5)</f>
        <v>-500</v>
      </c>
      <c r="N217" s="5"/>
      <c r="O217" s="6">
        <f>ROUND(IF(K217=0, IF(I217=0, 0, 1), I217/K217),5)</f>
        <v>0</v>
      </c>
    </row>
    <row r="218" spans="1:15" x14ac:dyDescent="0.25">
      <c r="A218" s="1"/>
      <c r="B218" s="1"/>
      <c r="C218" s="1"/>
      <c r="D218" s="1"/>
      <c r="E218" s="1"/>
      <c r="F218" s="1" t="s">
        <v>209</v>
      </c>
      <c r="G218" s="1"/>
      <c r="H218" s="1"/>
      <c r="I218" s="4">
        <v>0</v>
      </c>
      <c r="J218" s="5"/>
      <c r="K218" s="4">
        <v>0</v>
      </c>
      <c r="L218" s="5"/>
      <c r="M218" s="4">
        <f>ROUND((I218-K218),5)</f>
        <v>0</v>
      </c>
      <c r="N218" s="5"/>
      <c r="O218" s="6">
        <f>ROUND(IF(K218=0, IF(I218=0, 0, 1), I218/K218),5)</f>
        <v>0</v>
      </c>
    </row>
    <row r="219" spans="1:15" x14ac:dyDescent="0.25">
      <c r="A219" s="1"/>
      <c r="B219" s="1"/>
      <c r="C219" s="1"/>
      <c r="D219" s="1"/>
      <c r="E219" s="1"/>
      <c r="F219" s="1" t="s">
        <v>170</v>
      </c>
      <c r="G219" s="1"/>
      <c r="H219" s="1"/>
      <c r="I219" s="4">
        <v>19798.91</v>
      </c>
      <c r="J219" s="5"/>
      <c r="K219" s="4">
        <v>38000</v>
      </c>
      <c r="L219" s="5"/>
      <c r="M219" s="4">
        <f>ROUND((I219-K219),5)</f>
        <v>-18201.09</v>
      </c>
      <c r="N219" s="5"/>
      <c r="O219" s="6">
        <f>ROUND(IF(K219=0, IF(I219=0, 0, 1), I219/K219),5)</f>
        <v>0.52102000000000004</v>
      </c>
    </row>
    <row r="220" spans="1:15" x14ac:dyDescent="0.25">
      <c r="A220" s="1"/>
      <c r="B220" s="1"/>
      <c r="C220" s="1"/>
      <c r="D220" s="1"/>
      <c r="E220" s="1"/>
      <c r="F220" s="1" t="s">
        <v>210</v>
      </c>
      <c r="G220" s="1"/>
      <c r="H220" s="1"/>
      <c r="I220" s="4">
        <v>923.47</v>
      </c>
      <c r="J220" s="5"/>
      <c r="K220" s="4">
        <v>500</v>
      </c>
      <c r="L220" s="5"/>
      <c r="M220" s="4">
        <f>ROUND((I220-K220),5)</f>
        <v>423.47</v>
      </c>
      <c r="N220" s="5"/>
      <c r="O220" s="6">
        <f>ROUND(IF(K220=0, IF(I220=0, 0, 1), I220/K220),5)</f>
        <v>1.84694</v>
      </c>
    </row>
    <row r="221" spans="1:15" x14ac:dyDescent="0.25">
      <c r="A221" s="1"/>
      <c r="B221" s="1"/>
      <c r="C221" s="1"/>
      <c r="D221" s="1"/>
      <c r="E221" s="1"/>
      <c r="F221" s="1" t="s">
        <v>211</v>
      </c>
      <c r="G221" s="1"/>
      <c r="H221" s="1"/>
      <c r="I221" s="4">
        <v>0</v>
      </c>
      <c r="J221" s="5"/>
      <c r="K221" s="4">
        <v>0</v>
      </c>
      <c r="L221" s="5"/>
      <c r="M221" s="4">
        <f>ROUND((I221-K221),5)</f>
        <v>0</v>
      </c>
      <c r="N221" s="5"/>
      <c r="O221" s="6">
        <f>ROUND(IF(K221=0, IF(I221=0, 0, 1), I221/K221),5)</f>
        <v>0</v>
      </c>
    </row>
    <row r="222" spans="1:15" x14ac:dyDescent="0.25">
      <c r="A222" s="1"/>
      <c r="B222" s="1"/>
      <c r="C222" s="1"/>
      <c r="D222" s="1"/>
      <c r="E222" s="1"/>
      <c r="F222" s="1" t="s">
        <v>212</v>
      </c>
      <c r="G222" s="1"/>
      <c r="H222" s="1"/>
      <c r="I222" s="4">
        <v>1036.2</v>
      </c>
      <c r="J222" s="5"/>
      <c r="K222" s="4">
        <v>1000</v>
      </c>
      <c r="L222" s="5"/>
      <c r="M222" s="4">
        <f>ROUND((I222-K222),5)</f>
        <v>36.200000000000003</v>
      </c>
      <c r="N222" s="5"/>
      <c r="O222" s="6">
        <f>ROUND(IF(K222=0, IF(I222=0, 0, 1), I222/K222),5)</f>
        <v>1.0362</v>
      </c>
    </row>
    <row r="223" spans="1:15" x14ac:dyDescent="0.25">
      <c r="A223" s="1"/>
      <c r="B223" s="1"/>
      <c r="C223" s="1"/>
      <c r="D223" s="1"/>
      <c r="E223" s="1"/>
      <c r="F223" s="1" t="s">
        <v>213</v>
      </c>
      <c r="G223" s="1"/>
      <c r="H223" s="1"/>
      <c r="I223" s="4">
        <v>34389.440000000002</v>
      </c>
      <c r="J223" s="5"/>
      <c r="K223" s="4">
        <v>32000</v>
      </c>
      <c r="L223" s="5"/>
      <c r="M223" s="4">
        <f>ROUND((I223-K223),5)</f>
        <v>2389.44</v>
      </c>
      <c r="N223" s="5"/>
      <c r="O223" s="6">
        <f>ROUND(IF(K223=0, IF(I223=0, 0, 1), I223/K223),5)</f>
        <v>1.07467</v>
      </c>
    </row>
    <row r="224" spans="1:15" x14ac:dyDescent="0.25">
      <c r="A224" s="1"/>
      <c r="B224" s="1"/>
      <c r="C224" s="1"/>
      <c r="D224" s="1"/>
      <c r="E224" s="1"/>
      <c r="F224" s="1" t="s">
        <v>214</v>
      </c>
      <c r="G224" s="1"/>
      <c r="H224" s="1"/>
      <c r="I224" s="4">
        <v>89147.63</v>
      </c>
      <c r="J224" s="5"/>
      <c r="K224" s="4">
        <v>32000</v>
      </c>
      <c r="L224" s="5"/>
      <c r="M224" s="4">
        <f>ROUND((I224-K224),5)</f>
        <v>57147.63</v>
      </c>
      <c r="N224" s="5"/>
      <c r="O224" s="6">
        <f>ROUND(IF(K224=0, IF(I224=0, 0, 1), I224/K224),5)</f>
        <v>2.78586</v>
      </c>
    </row>
    <row r="225" spans="1:15" ht="15.75" thickBot="1" x14ac:dyDescent="0.3">
      <c r="A225" s="1"/>
      <c r="B225" s="1"/>
      <c r="C225" s="1"/>
      <c r="D225" s="1"/>
      <c r="E225" s="1"/>
      <c r="F225" s="1" t="s">
        <v>215</v>
      </c>
      <c r="G225" s="1"/>
      <c r="H225" s="1"/>
      <c r="I225" s="7">
        <v>-329.45</v>
      </c>
      <c r="J225" s="5"/>
      <c r="K225" s="7">
        <v>5000</v>
      </c>
      <c r="L225" s="5"/>
      <c r="M225" s="7">
        <f>ROUND((I225-K225),5)</f>
        <v>-5329.45</v>
      </c>
      <c r="N225" s="5"/>
      <c r="O225" s="8">
        <f>ROUND(IF(K225=0, IF(I225=0, 0, 1), I225/K225),5)</f>
        <v>-6.5890000000000004E-2</v>
      </c>
    </row>
    <row r="226" spans="1:15" x14ac:dyDescent="0.25">
      <c r="A226" s="1"/>
      <c r="B226" s="1"/>
      <c r="C226" s="1"/>
      <c r="D226" s="1"/>
      <c r="E226" s="1" t="s">
        <v>216</v>
      </c>
      <c r="F226" s="1"/>
      <c r="G226" s="1"/>
      <c r="H226" s="1"/>
      <c r="I226" s="4">
        <f>ROUND(SUM(I192:I225),5)</f>
        <v>988495.85</v>
      </c>
      <c r="J226" s="5"/>
      <c r="K226" s="4">
        <f>ROUND(SUM(K192:K225),5)</f>
        <v>897500</v>
      </c>
      <c r="L226" s="5"/>
      <c r="M226" s="4">
        <f>ROUND((I226-K226),5)</f>
        <v>90995.85</v>
      </c>
      <c r="N226" s="5"/>
      <c r="O226" s="6">
        <f>ROUND(IF(K226=0, IF(I226=0, 0, 1), I226/K226),5)</f>
        <v>1.1013900000000001</v>
      </c>
    </row>
    <row r="227" spans="1:15" x14ac:dyDescent="0.25">
      <c r="A227" s="1"/>
      <c r="B227" s="1"/>
      <c r="C227" s="1"/>
      <c r="D227" s="1"/>
      <c r="E227" s="1" t="s">
        <v>217</v>
      </c>
      <c r="F227" s="1"/>
      <c r="G227" s="1"/>
      <c r="H227" s="1"/>
      <c r="I227" s="4"/>
      <c r="J227" s="5"/>
      <c r="K227" s="4"/>
      <c r="L227" s="5"/>
      <c r="M227" s="4"/>
      <c r="N227" s="5"/>
      <c r="O227" s="6"/>
    </row>
    <row r="228" spans="1:15" x14ac:dyDescent="0.25">
      <c r="A228" s="1"/>
      <c r="B228" s="1"/>
      <c r="C228" s="1"/>
      <c r="D228" s="1"/>
      <c r="E228" s="1"/>
      <c r="F228" s="1" t="s">
        <v>218</v>
      </c>
      <c r="G228" s="1"/>
      <c r="H228" s="1"/>
      <c r="I228" s="4">
        <v>81.599999999999994</v>
      </c>
      <c r="J228" s="5"/>
      <c r="K228" s="4">
        <v>1000</v>
      </c>
      <c r="L228" s="5"/>
      <c r="M228" s="4">
        <f>ROUND((I228-K228),5)</f>
        <v>-918.4</v>
      </c>
      <c r="N228" s="5"/>
      <c r="O228" s="6">
        <f>ROUND(IF(K228=0, IF(I228=0, 0, 1), I228/K228),5)</f>
        <v>8.1600000000000006E-2</v>
      </c>
    </row>
    <row r="229" spans="1:15" x14ac:dyDescent="0.25">
      <c r="A229" s="1"/>
      <c r="B229" s="1"/>
      <c r="C229" s="1"/>
      <c r="D229" s="1"/>
      <c r="E229" s="1"/>
      <c r="F229" s="1" t="s">
        <v>70</v>
      </c>
      <c r="G229" s="1"/>
      <c r="H229" s="1"/>
      <c r="I229" s="4">
        <v>768.96</v>
      </c>
      <c r="J229" s="5"/>
      <c r="K229" s="4"/>
      <c r="L229" s="5"/>
      <c r="M229" s="4"/>
      <c r="N229" s="5"/>
      <c r="O229" s="6"/>
    </row>
    <row r="230" spans="1:15" x14ac:dyDescent="0.25">
      <c r="A230" s="1"/>
      <c r="B230" s="1"/>
      <c r="C230" s="1"/>
      <c r="D230" s="1"/>
      <c r="E230" s="1"/>
      <c r="F230" s="1" t="s">
        <v>219</v>
      </c>
      <c r="G230" s="1"/>
      <c r="H230" s="1"/>
      <c r="I230" s="4">
        <v>0</v>
      </c>
      <c r="J230" s="5"/>
      <c r="K230" s="4">
        <v>500</v>
      </c>
      <c r="L230" s="5"/>
      <c r="M230" s="4">
        <f>ROUND((I230-K230),5)</f>
        <v>-500</v>
      </c>
      <c r="N230" s="5"/>
      <c r="O230" s="6">
        <f>ROUND(IF(K230=0, IF(I230=0, 0, 1), I230/K230),5)</f>
        <v>0</v>
      </c>
    </row>
    <row r="231" spans="1:15" x14ac:dyDescent="0.25">
      <c r="A231" s="1"/>
      <c r="B231" s="1"/>
      <c r="C231" s="1"/>
      <c r="D231" s="1"/>
      <c r="E231" s="1"/>
      <c r="F231" s="1" t="s">
        <v>220</v>
      </c>
      <c r="G231" s="1"/>
      <c r="H231" s="1"/>
      <c r="I231" s="4">
        <v>118</v>
      </c>
      <c r="J231" s="5"/>
      <c r="K231" s="4">
        <v>1500</v>
      </c>
      <c r="L231" s="5"/>
      <c r="M231" s="4">
        <f>ROUND((I231-K231),5)</f>
        <v>-1382</v>
      </c>
      <c r="N231" s="5"/>
      <c r="O231" s="6">
        <f>ROUND(IF(K231=0, IF(I231=0, 0, 1), I231/K231),5)</f>
        <v>7.8670000000000004E-2</v>
      </c>
    </row>
    <row r="232" spans="1:15" x14ac:dyDescent="0.25">
      <c r="A232" s="1"/>
      <c r="B232" s="1"/>
      <c r="C232" s="1"/>
      <c r="D232" s="1"/>
      <c r="E232" s="1"/>
      <c r="F232" s="1" t="s">
        <v>221</v>
      </c>
      <c r="G232" s="1"/>
      <c r="H232" s="1"/>
      <c r="I232" s="4">
        <v>10276.16</v>
      </c>
      <c r="J232" s="5"/>
      <c r="K232" s="4">
        <v>9500</v>
      </c>
      <c r="L232" s="5"/>
      <c r="M232" s="4">
        <f>ROUND((I232-K232),5)</f>
        <v>776.16</v>
      </c>
      <c r="N232" s="5"/>
      <c r="O232" s="6">
        <f>ROUND(IF(K232=0, IF(I232=0, 0, 1), I232/K232),5)</f>
        <v>1.0817000000000001</v>
      </c>
    </row>
    <row r="233" spans="1:15" x14ac:dyDescent="0.25">
      <c r="A233" s="1"/>
      <c r="B233" s="1"/>
      <c r="C233" s="1"/>
      <c r="D233" s="1"/>
      <c r="E233" s="1"/>
      <c r="F233" s="1" t="s">
        <v>222</v>
      </c>
      <c r="G233" s="1"/>
      <c r="H233" s="1"/>
      <c r="I233" s="4">
        <v>12362.86</v>
      </c>
      <c r="J233" s="5"/>
      <c r="K233" s="4">
        <v>10000</v>
      </c>
      <c r="L233" s="5"/>
      <c r="M233" s="4">
        <f>ROUND((I233-K233),5)</f>
        <v>2362.86</v>
      </c>
      <c r="N233" s="5"/>
      <c r="O233" s="6">
        <f>ROUND(IF(K233=0, IF(I233=0, 0, 1), I233/K233),5)</f>
        <v>1.2362899999999999</v>
      </c>
    </row>
    <row r="234" spans="1:15" ht="15.75" thickBot="1" x14ac:dyDescent="0.3">
      <c r="A234" s="1"/>
      <c r="B234" s="1"/>
      <c r="C234" s="1"/>
      <c r="D234" s="1"/>
      <c r="E234" s="1"/>
      <c r="F234" s="1" t="s">
        <v>223</v>
      </c>
      <c r="G234" s="1"/>
      <c r="H234" s="1"/>
      <c r="I234" s="7">
        <v>254.26</v>
      </c>
      <c r="J234" s="5"/>
      <c r="K234" s="7"/>
      <c r="L234" s="5"/>
      <c r="M234" s="7"/>
      <c r="N234" s="5"/>
      <c r="O234" s="8"/>
    </row>
    <row r="235" spans="1:15" x14ac:dyDescent="0.25">
      <c r="A235" s="1"/>
      <c r="B235" s="1"/>
      <c r="C235" s="1"/>
      <c r="D235" s="1"/>
      <c r="E235" s="1" t="s">
        <v>224</v>
      </c>
      <c r="F235" s="1"/>
      <c r="G235" s="1"/>
      <c r="H235" s="1"/>
      <c r="I235" s="4">
        <f>ROUND(SUM(I227:I234),5)</f>
        <v>23861.84</v>
      </c>
      <c r="J235" s="5"/>
      <c r="K235" s="4">
        <f>ROUND(SUM(K227:K234),5)</f>
        <v>22500</v>
      </c>
      <c r="L235" s="5"/>
      <c r="M235" s="4">
        <f>ROUND((I235-K235),5)</f>
        <v>1361.84</v>
      </c>
      <c r="N235" s="5"/>
      <c r="O235" s="6">
        <f>ROUND(IF(K235=0, IF(I235=0, 0, 1), I235/K235),5)</f>
        <v>1.06053</v>
      </c>
    </row>
    <row r="236" spans="1:15" x14ac:dyDescent="0.25">
      <c r="A236" s="1"/>
      <c r="B236" s="1"/>
      <c r="C236" s="1"/>
      <c r="D236" s="1"/>
      <c r="E236" s="1" t="s">
        <v>225</v>
      </c>
      <c r="F236" s="1"/>
      <c r="G236" s="1"/>
      <c r="H236" s="1"/>
      <c r="I236" s="4">
        <v>-450</v>
      </c>
      <c r="J236" s="5"/>
      <c r="K236" s="4"/>
      <c r="L236" s="5"/>
      <c r="M236" s="4"/>
      <c r="N236" s="5"/>
      <c r="O236" s="6"/>
    </row>
    <row r="237" spans="1:15" x14ac:dyDescent="0.25">
      <c r="A237" s="1"/>
      <c r="B237" s="1"/>
      <c r="C237" s="1"/>
      <c r="D237" s="1"/>
      <c r="E237" s="1" t="s">
        <v>226</v>
      </c>
      <c r="F237" s="1"/>
      <c r="G237" s="1"/>
      <c r="H237" s="1"/>
      <c r="I237" s="4">
        <v>0</v>
      </c>
      <c r="J237" s="5"/>
      <c r="K237" s="4"/>
      <c r="L237" s="5"/>
      <c r="M237" s="4"/>
      <c r="N237" s="5"/>
      <c r="O237" s="6"/>
    </row>
    <row r="238" spans="1:15" ht="15.75" thickBot="1" x14ac:dyDescent="0.3">
      <c r="A238" s="1"/>
      <c r="B238" s="1"/>
      <c r="C238" s="1"/>
      <c r="D238" s="1"/>
      <c r="E238" s="1" t="s">
        <v>227</v>
      </c>
      <c r="F238" s="1"/>
      <c r="G238" s="1"/>
      <c r="H238" s="1"/>
      <c r="I238" s="9">
        <v>236634</v>
      </c>
      <c r="J238" s="5"/>
      <c r="K238" s="9"/>
      <c r="L238" s="5"/>
      <c r="M238" s="9"/>
      <c r="N238" s="5"/>
      <c r="O238" s="10"/>
    </row>
    <row r="239" spans="1:15" ht="15.75" thickBot="1" x14ac:dyDescent="0.3">
      <c r="A239" s="1"/>
      <c r="B239" s="1"/>
      <c r="C239" s="1"/>
      <c r="D239" s="1" t="s">
        <v>228</v>
      </c>
      <c r="E239" s="1"/>
      <c r="F239" s="1"/>
      <c r="G239" s="1"/>
      <c r="H239" s="1"/>
      <c r="I239" s="11">
        <f>ROUND(I68+I72+SUM(I87:I88)+I118+I121+I131+I156+I182+SUM(I189:I191)+I226+SUM(I235:I238),5)</f>
        <v>3355796.31</v>
      </c>
      <c r="J239" s="5"/>
      <c r="K239" s="11">
        <f>ROUND(K68+K72+SUM(K87:K88)+K118+K121+K131+K156+K182+SUM(K189:K191)+K226+SUM(K235:K238),5)</f>
        <v>2445250</v>
      </c>
      <c r="L239" s="5"/>
      <c r="M239" s="11">
        <f>ROUND((I239-K239),5)</f>
        <v>910546.31</v>
      </c>
      <c r="N239" s="5"/>
      <c r="O239" s="12">
        <f>ROUND(IF(K239=0, IF(I239=0, 0, 1), I239/K239),5)</f>
        <v>1.3723700000000001</v>
      </c>
    </row>
    <row r="240" spans="1:15" x14ac:dyDescent="0.25">
      <c r="A240" s="1"/>
      <c r="B240" s="1" t="s">
        <v>229</v>
      </c>
      <c r="C240" s="1"/>
      <c r="D240" s="1"/>
      <c r="E240" s="1"/>
      <c r="F240" s="1"/>
      <c r="G240" s="1"/>
      <c r="H240" s="1"/>
      <c r="I240" s="4">
        <f>ROUND(I3+I67-I239,5)</f>
        <v>118351.45</v>
      </c>
      <c r="J240" s="5"/>
      <c r="K240" s="4">
        <f>ROUND(K3+K67-K239,5)</f>
        <v>0</v>
      </c>
      <c r="L240" s="5"/>
      <c r="M240" s="4">
        <f>ROUND((I240-K240),5)</f>
        <v>118351.45</v>
      </c>
      <c r="N240" s="5"/>
      <c r="O240" s="6">
        <f>ROUND(IF(K240=0, IF(I240=0, 0, 1), I240/K240),5)</f>
        <v>1</v>
      </c>
    </row>
    <row r="241" spans="1:15" x14ac:dyDescent="0.25">
      <c r="A241" s="1"/>
      <c r="B241" s="1" t="s">
        <v>230</v>
      </c>
      <c r="C241" s="1"/>
      <c r="D241" s="1"/>
      <c r="E241" s="1"/>
      <c r="F241" s="1"/>
      <c r="G241" s="1"/>
      <c r="H241" s="1"/>
      <c r="I241" s="4"/>
      <c r="J241" s="5"/>
      <c r="K241" s="4"/>
      <c r="L241" s="5"/>
      <c r="M241" s="4"/>
      <c r="N241" s="5"/>
      <c r="O241" s="6"/>
    </row>
    <row r="242" spans="1:15" x14ac:dyDescent="0.25">
      <c r="A242" s="1"/>
      <c r="B242" s="1"/>
      <c r="C242" s="1" t="s">
        <v>231</v>
      </c>
      <c r="D242" s="1"/>
      <c r="E242" s="1"/>
      <c r="F242" s="1"/>
      <c r="G242" s="1"/>
      <c r="H242" s="1"/>
      <c r="I242" s="4"/>
      <c r="J242" s="5"/>
      <c r="K242" s="4"/>
      <c r="L242" s="5"/>
      <c r="M242" s="4"/>
      <c r="N242" s="5"/>
      <c r="O242" s="6"/>
    </row>
    <row r="243" spans="1:15" x14ac:dyDescent="0.25">
      <c r="A243" s="1"/>
      <c r="B243" s="1"/>
      <c r="C243" s="1"/>
      <c r="D243" s="1" t="s">
        <v>232</v>
      </c>
      <c r="E243" s="1"/>
      <c r="F243" s="1"/>
      <c r="G243" s="1"/>
      <c r="H243" s="1"/>
      <c r="I243" s="4">
        <v>0</v>
      </c>
      <c r="J243" s="5"/>
      <c r="K243" s="4"/>
      <c r="L243" s="5"/>
      <c r="M243" s="4"/>
      <c r="N243" s="5"/>
      <c r="O243" s="6"/>
    </row>
    <row r="244" spans="1:15" x14ac:dyDescent="0.25">
      <c r="A244" s="1"/>
      <c r="B244" s="1"/>
      <c r="C244" s="1"/>
      <c r="D244" s="1" t="s">
        <v>233</v>
      </c>
      <c r="E244" s="1"/>
      <c r="F244" s="1"/>
      <c r="G244" s="1"/>
      <c r="H244" s="1"/>
      <c r="I244" s="4">
        <v>0</v>
      </c>
      <c r="J244" s="5"/>
      <c r="K244" s="4"/>
      <c r="L244" s="5"/>
      <c r="M244" s="4"/>
      <c r="N244" s="5"/>
      <c r="O244" s="6"/>
    </row>
    <row r="245" spans="1:15" ht="15.75" thickBot="1" x14ac:dyDescent="0.3">
      <c r="A245" s="1"/>
      <c r="B245" s="1"/>
      <c r="C245" s="1"/>
      <c r="D245" s="1" t="s">
        <v>234</v>
      </c>
      <c r="E245" s="1"/>
      <c r="F245" s="1"/>
      <c r="G245" s="1"/>
      <c r="H245" s="1"/>
      <c r="I245" s="9">
        <v>-279.66000000000003</v>
      </c>
      <c r="J245" s="5"/>
      <c r="K245" s="4"/>
      <c r="L245" s="5"/>
      <c r="M245" s="4"/>
      <c r="N245" s="5"/>
      <c r="O245" s="6"/>
    </row>
    <row r="246" spans="1:15" ht="15.75" thickBot="1" x14ac:dyDescent="0.3">
      <c r="A246" s="1"/>
      <c r="B246" s="1"/>
      <c r="C246" s="1" t="s">
        <v>235</v>
      </c>
      <c r="D246" s="1"/>
      <c r="E246" s="1"/>
      <c r="F246" s="1"/>
      <c r="G246" s="1"/>
      <c r="H246" s="1"/>
      <c r="I246" s="13">
        <f>ROUND(SUM(I242:I245),5)</f>
        <v>-279.66000000000003</v>
      </c>
      <c r="J246" s="5"/>
      <c r="K246" s="4"/>
      <c r="L246" s="5"/>
      <c r="M246" s="4"/>
      <c r="N246" s="5"/>
      <c r="O246" s="6"/>
    </row>
    <row r="247" spans="1:15" ht="15.75" thickBot="1" x14ac:dyDescent="0.3">
      <c r="A247" s="1"/>
      <c r="B247" s="1" t="s">
        <v>236</v>
      </c>
      <c r="C247" s="1"/>
      <c r="D247" s="1"/>
      <c r="E247" s="1"/>
      <c r="F247" s="1"/>
      <c r="G247" s="1"/>
      <c r="H247" s="1"/>
      <c r="I247" s="13">
        <f>ROUND(I241-I246,5)</f>
        <v>279.66000000000003</v>
      </c>
      <c r="J247" s="5"/>
      <c r="K247" s="9"/>
      <c r="L247" s="5"/>
      <c r="M247" s="9"/>
      <c r="N247" s="5"/>
      <c r="O247" s="10"/>
    </row>
    <row r="248" spans="1:15" s="17" customFormat="1" ht="12" thickBot="1" x14ac:dyDescent="0.25">
      <c r="A248" s="1" t="s">
        <v>237</v>
      </c>
      <c r="B248" s="1"/>
      <c r="C248" s="1"/>
      <c r="D248" s="1"/>
      <c r="E248" s="1"/>
      <c r="F248" s="1"/>
      <c r="G248" s="1"/>
      <c r="H248" s="1"/>
      <c r="I248" s="15">
        <f>ROUND(I240+I247,5)</f>
        <v>118631.11</v>
      </c>
      <c r="J248" s="1"/>
      <c r="K248" s="15">
        <f>ROUND(K240+K247,5)</f>
        <v>0</v>
      </c>
      <c r="L248" s="1"/>
      <c r="M248" s="15">
        <f>ROUND((I248-K248),5)</f>
        <v>118631.11</v>
      </c>
      <c r="N248" s="1"/>
      <c r="O248" s="16">
        <f>ROUND(IF(K248=0, IF(I248=0, 0, 1), I248/K248),5)</f>
        <v>1</v>
      </c>
    </row>
    <row r="249" spans="1:15" ht="15.75" thickTop="1" x14ac:dyDescent="0.25"/>
  </sheetData>
  <pageMargins left="0.7" right="0.7" top="0.75" bottom="0.75" header="0.1" footer="0.3"/>
  <pageSetup orientation="portrait" r:id="rId1"/>
  <headerFooter>
    <oddHeader>&amp;L&amp;"Arial,Bold"&amp;8 12:39 PM
&amp;"Arial,Bold"&amp;8 04/25/17
&amp;"Arial,Bold"&amp;8 Accrual Basis&amp;C&amp;"Arial,Bold"&amp;12 City of Stanton
&amp;"Arial,Bold"&amp;14 Profit &amp;&amp; Loss Budget vs. Actual
&amp;"Arial,Bold"&amp;10 July 2013 through June 2014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Clerk</dc:creator>
  <cp:lastModifiedBy>City Clerk</cp:lastModifiedBy>
  <dcterms:created xsi:type="dcterms:W3CDTF">2017-04-25T16:39:49Z</dcterms:created>
  <dcterms:modified xsi:type="dcterms:W3CDTF">2017-04-25T16:40:51Z</dcterms:modified>
</cp:coreProperties>
</file>